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340"/>
  </bookViews>
  <sheets>
    <sheet name="对账单" sheetId="11" r:id="rId1"/>
    <sheet name="县市大项" sheetId="12" r:id="rId2"/>
  </sheets>
  <definedNames>
    <definedName name="_xlnm.Print_Titles" localSheetId="0">对账单!$A:$A,对账单!$2:$5</definedName>
  </definedNames>
  <calcPr calcId="144525"/>
</workbook>
</file>

<file path=xl/sharedStrings.xml><?xml version="1.0" encoding="utf-8"?>
<sst xmlns="http://schemas.openxmlformats.org/spreadsheetml/2006/main" count="294" uniqueCount="149">
  <si>
    <t>2020年湖北省民政厅对下转移支付经费到县市区统计表</t>
  </si>
  <si>
    <t>文号
单位</t>
  </si>
  <si>
    <t>社会救助</t>
  </si>
  <si>
    <t>社会福利</t>
  </si>
  <si>
    <t>社会事务</t>
  </si>
  <si>
    <t>社会治理</t>
  </si>
  <si>
    <t>其他民政管理</t>
  </si>
  <si>
    <t>拨款合计</t>
  </si>
  <si>
    <t>财政拨款补助</t>
  </si>
  <si>
    <t>公益金</t>
  </si>
  <si>
    <t>财政拨款小计</t>
  </si>
  <si>
    <t>公益金小计</t>
  </si>
  <si>
    <t>小计</t>
  </si>
  <si>
    <t>合计</t>
  </si>
  <si>
    <t>中央困难群众救助补助资金  鄂财社发[2019] 73号</t>
  </si>
  <si>
    <t>中央困难群众救助补助资金  鄂财社发[2020] 36号</t>
  </si>
  <si>
    <t>中央价格临时补贴补助    鄂财社发[2020] 36号</t>
  </si>
  <si>
    <t>中央价格临时补贴补助    鄂财政文[2020] 287号</t>
  </si>
  <si>
    <t>中央困难群众救助补助资金（第二批）  鄂财社发[2020] 44号</t>
  </si>
  <si>
    <t>社会救助资金  鄂财社发[2019] 73号</t>
  </si>
  <si>
    <t>2020年省级农村低保、五保精准扶贫补助 鄂财社发[2019] 73号</t>
  </si>
  <si>
    <t>社会养老服务体系建设转移支付资金       鄂财社发[2020]23号</t>
  </si>
  <si>
    <t>农村福利院老人住房室内取暖省级补助资金      鄂财社发[2020]2号</t>
  </si>
  <si>
    <t>农村福利院平安工程补助资金    鄂财社发[2020]23号</t>
  </si>
  <si>
    <t>残疾人两项补贴     鄂财社发[2020]23号</t>
  </si>
  <si>
    <t xml:space="preserve">经济困难高龄失能老人补贴资金   鄂财社发[2020]23号  </t>
  </si>
  <si>
    <t>农村福利院平安工程补助资金     鄂财社发[2020]23号</t>
  </si>
  <si>
    <t>中央专项彩票公益金支持开展居家和社区养老服务改革试点补助资金预算的通知 鄂财社发[2020]54号</t>
  </si>
  <si>
    <t>中央用于社会福利的彩票公益金（老年人福利类项目）鄂财社发[2020]63号</t>
  </si>
  <si>
    <t>中央用于社会福利的彩票公益金（儿童福利类项目）鄂财社发[2020]63号</t>
  </si>
  <si>
    <t>中央用于社会福利的彩票公益金（社会公益类项目）鄂财社发[2020]63号</t>
  </si>
  <si>
    <t>中央用于社会福利的彩票公益金（残疾人福利类项目） 鄂财社发[2020]63号</t>
  </si>
  <si>
    <t>困难群众基本殡葬费用补贴资金      鄂财社发[2020]23号</t>
  </si>
  <si>
    <t>社会事务专项补助资金  鄂财社发[2020]23号</t>
  </si>
  <si>
    <t>2019年农村社区建设“以奖代补”资金     鄂财社发[2020]26号</t>
  </si>
  <si>
    <t>社会服务与社会组织培育引导补助资金     鄂财社发[2020]23号</t>
  </si>
  <si>
    <t>2020年社会保障领域“以奖代补”奖励资金 鄂财社发[2020]81号（各地统筹使用，非民政专项资金）</t>
  </si>
  <si>
    <t>老年人福利类项目</t>
  </si>
  <si>
    <t>儿童福利类项目</t>
  </si>
  <si>
    <t>殡葬基础设施设备建设更新改造项目</t>
  </si>
  <si>
    <t>社会工作和志愿服务项目</t>
  </si>
  <si>
    <t>残障群体示范性配置康复辅具及手术矫正治疗（福康工程）</t>
  </si>
  <si>
    <t>残疾人福利机构建设及购买服务项目</t>
  </si>
  <si>
    <t>合  计</t>
  </si>
  <si>
    <t>武汉市</t>
  </si>
  <si>
    <t>市本级</t>
  </si>
  <si>
    <t>江夏区</t>
  </si>
  <si>
    <t>蔡甸区</t>
  </si>
  <si>
    <t>新洲区</t>
  </si>
  <si>
    <t>黄陂区</t>
  </si>
  <si>
    <t>黄石市</t>
  </si>
  <si>
    <t>大冶市</t>
  </si>
  <si>
    <t>阳新县</t>
  </si>
  <si>
    <t>十堰市</t>
  </si>
  <si>
    <t>郧阳区</t>
  </si>
  <si>
    <t>丹江口市</t>
  </si>
  <si>
    <t>郧西县</t>
  </si>
  <si>
    <t>竹山县</t>
  </si>
  <si>
    <t>竹溪县</t>
  </si>
  <si>
    <t>房  县</t>
  </si>
  <si>
    <t>武当山</t>
  </si>
  <si>
    <t>荆州市</t>
  </si>
  <si>
    <t>荆州区</t>
  </si>
  <si>
    <t>江陵县</t>
  </si>
  <si>
    <t>松滋市</t>
  </si>
  <si>
    <t>公安县</t>
  </si>
  <si>
    <t>石首市</t>
  </si>
  <si>
    <t>监利县</t>
  </si>
  <si>
    <t>洪湖市</t>
  </si>
  <si>
    <t>宜昌市</t>
  </si>
  <si>
    <t>夷陵区</t>
  </si>
  <si>
    <t>宜都市</t>
  </si>
  <si>
    <t>枝江市</t>
  </si>
  <si>
    <t>当阳市</t>
  </si>
  <si>
    <t>远安县</t>
  </si>
  <si>
    <t>兴山县</t>
  </si>
  <si>
    <t>秭归县</t>
  </si>
  <si>
    <t>长阳县</t>
  </si>
  <si>
    <t>五峰县</t>
  </si>
  <si>
    <t>襄阳市</t>
  </si>
  <si>
    <t>襄州区</t>
  </si>
  <si>
    <t>老河口市</t>
  </si>
  <si>
    <t>枣阳市</t>
  </si>
  <si>
    <t>宜城市</t>
  </si>
  <si>
    <t>南漳县</t>
  </si>
  <si>
    <t>谷城县</t>
  </si>
  <si>
    <t>保康县</t>
  </si>
  <si>
    <t>鄂州市</t>
  </si>
  <si>
    <t>荆门市</t>
  </si>
  <si>
    <t>东宝区</t>
  </si>
  <si>
    <t>钟祥市</t>
  </si>
  <si>
    <t>京山市</t>
  </si>
  <si>
    <t>沙洋县</t>
  </si>
  <si>
    <t>孝感市</t>
  </si>
  <si>
    <t>孝南区</t>
  </si>
  <si>
    <t>孝昌县</t>
  </si>
  <si>
    <t>大悟县</t>
  </si>
  <si>
    <t>安陆市</t>
  </si>
  <si>
    <t>云梦县</t>
  </si>
  <si>
    <t>应城市</t>
  </si>
  <si>
    <t>汉川市</t>
  </si>
  <si>
    <t>黄冈市</t>
  </si>
  <si>
    <t>黄州区</t>
  </si>
  <si>
    <t>团风县</t>
  </si>
  <si>
    <t>红安县</t>
  </si>
  <si>
    <t>麻城市</t>
  </si>
  <si>
    <t>罗田县</t>
  </si>
  <si>
    <t>英山县</t>
  </si>
  <si>
    <t>浠水县</t>
  </si>
  <si>
    <t>蕲春县</t>
  </si>
  <si>
    <t>武穴市</t>
  </si>
  <si>
    <t>黄梅县</t>
  </si>
  <si>
    <t>咸宁市</t>
  </si>
  <si>
    <t>咸安区</t>
  </si>
  <si>
    <t>嘉鱼县</t>
  </si>
  <si>
    <t>赤壁市</t>
  </si>
  <si>
    <t>通城县</t>
  </si>
  <si>
    <t>崇阳县</t>
  </si>
  <si>
    <t>通山县</t>
  </si>
  <si>
    <t>恩施州</t>
  </si>
  <si>
    <t>州本级</t>
  </si>
  <si>
    <t>恩施市</t>
  </si>
  <si>
    <t>建始县</t>
  </si>
  <si>
    <t>巴东县</t>
  </si>
  <si>
    <t>利川市</t>
  </si>
  <si>
    <t>宣恩县</t>
  </si>
  <si>
    <t>咸丰县</t>
  </si>
  <si>
    <t>来凤县</t>
  </si>
  <si>
    <t>鹤峰县</t>
  </si>
  <si>
    <t>随州市</t>
  </si>
  <si>
    <t>曾都区</t>
  </si>
  <si>
    <t>广水市</t>
  </si>
  <si>
    <t>随  县</t>
  </si>
  <si>
    <t>仙桃市</t>
  </si>
  <si>
    <t>天门市</t>
  </si>
  <si>
    <t>潜江市</t>
  </si>
  <si>
    <t>神农架林区</t>
  </si>
  <si>
    <t>省本级</t>
  </si>
  <si>
    <t>其中：厅本级</t>
  </si>
  <si>
    <t>康复辅具中心</t>
  </si>
  <si>
    <t>2020年民政对下转移支付经费统计表</t>
  </si>
  <si>
    <t>单  位</t>
  </si>
  <si>
    <t>其他</t>
  </si>
  <si>
    <t>合 计</t>
  </si>
  <si>
    <t>（一）对下拨付资金合计</t>
  </si>
  <si>
    <r>
      <rPr>
        <sz val="12"/>
        <rFont val="宋体"/>
        <charset val="134"/>
      </rPr>
      <t xml:space="preserve">房 </t>
    </r>
    <r>
      <rPr>
        <sz val="12"/>
        <rFont val="宋体"/>
        <charset val="134"/>
      </rPr>
      <t xml:space="preserve"> </t>
    </r>
    <r>
      <rPr>
        <sz val="12"/>
        <rFont val="宋体"/>
        <charset val="134"/>
      </rPr>
      <t>县</t>
    </r>
  </si>
  <si>
    <r>
      <rPr>
        <sz val="12"/>
        <rFont val="宋体"/>
        <charset val="134"/>
      </rPr>
      <t xml:space="preserve">随 </t>
    </r>
    <r>
      <rPr>
        <sz val="12"/>
        <rFont val="宋体"/>
        <charset val="134"/>
      </rPr>
      <t xml:space="preserve"> </t>
    </r>
    <r>
      <rPr>
        <sz val="12"/>
        <rFont val="宋体"/>
        <charset val="134"/>
      </rPr>
      <t>县</t>
    </r>
  </si>
  <si>
    <t>神龙架林区</t>
  </si>
  <si>
    <t>（二）省本级留用</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</si>
</sst>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Red]\(0\)"/>
  </numFmts>
  <fonts count="32">
    <font>
      <sz val="12"/>
      <name val="宋体"/>
      <charset val="134"/>
    </font>
    <font>
      <b/>
      <sz val="12"/>
      <name val="宋体"/>
      <charset val="134"/>
    </font>
    <font>
      <b/>
      <sz val="18"/>
      <name val="宋体"/>
      <charset val="134"/>
    </font>
    <font>
      <b/>
      <sz val="10"/>
      <name val="宋体"/>
      <charset val="134"/>
    </font>
    <font>
      <b/>
      <sz val="11"/>
      <name val="宋体"/>
      <charset val="134"/>
    </font>
    <font>
      <sz val="11"/>
      <name val="宋体"/>
      <charset val="134"/>
    </font>
    <font>
      <sz val="18"/>
      <name val="宋体"/>
      <charset val="134"/>
    </font>
    <font>
      <sz val="18"/>
      <name val="宋体"/>
      <charset val="134"/>
    </font>
    <font>
      <sz val="10"/>
      <name val="宋体"/>
      <charset val="134"/>
    </font>
    <font>
      <sz val="8"/>
      <name val="宋体"/>
      <charset val="134"/>
    </font>
    <font>
      <sz val="10"/>
      <name val="宋体"/>
      <charset val="134"/>
    </font>
    <font>
      <sz val="11"/>
      <color theme="1"/>
      <name val="宋体"/>
      <charset val="134"/>
      <scheme val="minor"/>
    </font>
    <font>
      <b/>
      <sz val="18"/>
      <color theme="3"/>
      <name val="宋体"/>
      <charset val="134"/>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sz val="11"/>
      <color theme="1"/>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right/>
      <top style="thin">
        <color auto="1"/>
      </top>
      <bottom style="thin">
        <color auto="1"/>
      </bottom>
      <diagonal/>
    </border>
    <border>
      <left style="thin">
        <color auto="1"/>
      </left>
      <right style="thin">
        <color auto="1"/>
      </right>
      <top style="thin">
        <color auto="1"/>
      </top>
      <bottom/>
      <diagonal/>
    </border>
    <border diagonalDown="1">
      <left style="thin">
        <color auto="1"/>
      </left>
      <right style="thin">
        <color auto="1"/>
      </right>
      <top/>
      <bottom style="thin">
        <color auto="1"/>
      </bottom>
      <diagonal style="thin">
        <color auto="1"/>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5">
    <xf numFmtId="0" fontId="0" fillId="0" borderId="0"/>
    <xf numFmtId="42" fontId="11" fillId="0" borderId="0" applyFont="0" applyFill="0" applyBorder="0" applyAlignment="0" applyProtection="0">
      <alignment vertical="center"/>
    </xf>
    <xf numFmtId="0" fontId="21" fillId="8" borderId="0" applyNumberFormat="0" applyBorder="0" applyAlignment="0" applyProtection="0">
      <alignment vertical="center"/>
    </xf>
    <xf numFmtId="0" fontId="13" fillId="3" borderId="1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43" fontId="11" fillId="0" borderId="0" applyFont="0" applyFill="0" applyBorder="0" applyAlignment="0" applyProtection="0">
      <alignment vertical="center"/>
    </xf>
    <xf numFmtId="0" fontId="18" fillId="14" borderId="0" applyNumberFormat="0" applyBorder="0" applyAlignment="0" applyProtection="0">
      <alignment vertical="center"/>
    </xf>
    <xf numFmtId="0" fontId="26" fillId="0" borderId="0" applyNumberFormat="0" applyFill="0" applyBorder="0" applyAlignment="0" applyProtection="0">
      <alignment vertical="center"/>
    </xf>
    <xf numFmtId="9" fontId="11" fillId="0" borderId="0" applyFont="0" applyFill="0" applyBorder="0" applyAlignment="0" applyProtection="0">
      <alignment vertical="center"/>
    </xf>
    <xf numFmtId="0" fontId="0" fillId="0" borderId="0"/>
    <xf numFmtId="0" fontId="16" fillId="0" borderId="0" applyNumberFormat="0" applyFill="0" applyBorder="0" applyAlignment="0" applyProtection="0">
      <alignment vertical="center"/>
    </xf>
    <xf numFmtId="0" fontId="11" fillId="16" borderId="20" applyNumberFormat="0" applyFont="0" applyAlignment="0" applyProtection="0">
      <alignment vertical="center"/>
    </xf>
    <xf numFmtId="0" fontId="18" fillId="18" borderId="0" applyNumberFormat="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17" applyNumberFormat="0" applyFill="0" applyAlignment="0" applyProtection="0">
      <alignment vertical="center"/>
    </xf>
    <xf numFmtId="0" fontId="15" fillId="0" borderId="17" applyNumberFormat="0" applyFill="0" applyAlignment="0" applyProtection="0">
      <alignment vertical="center"/>
    </xf>
    <xf numFmtId="0" fontId="18" fillId="7" borderId="0" applyNumberFormat="0" applyBorder="0" applyAlignment="0" applyProtection="0">
      <alignment vertical="center"/>
    </xf>
    <xf numFmtId="0" fontId="20" fillId="0" borderId="22" applyNumberFormat="0" applyFill="0" applyAlignment="0" applyProtection="0">
      <alignment vertical="center"/>
    </xf>
    <xf numFmtId="0" fontId="18" fillId="6" borderId="0" applyNumberFormat="0" applyBorder="0" applyAlignment="0" applyProtection="0">
      <alignment vertical="center"/>
    </xf>
    <xf numFmtId="0" fontId="23" fillId="12" borderId="18" applyNumberFormat="0" applyAlignment="0" applyProtection="0">
      <alignment vertical="center"/>
    </xf>
    <xf numFmtId="0" fontId="29" fillId="12" borderId="15" applyNumberFormat="0" applyAlignment="0" applyProtection="0">
      <alignment vertical="center"/>
    </xf>
    <xf numFmtId="0" fontId="14" fillId="4" borderId="16" applyNumberFormat="0" applyAlignment="0" applyProtection="0">
      <alignment vertical="center"/>
    </xf>
    <xf numFmtId="0" fontId="21" fillId="19" borderId="0" applyNumberFormat="0" applyBorder="0" applyAlignment="0" applyProtection="0">
      <alignment vertical="center"/>
    </xf>
    <xf numFmtId="0" fontId="18" fillId="17" borderId="0" applyNumberFormat="0" applyBorder="0" applyAlignment="0" applyProtection="0">
      <alignment vertical="center"/>
    </xf>
    <xf numFmtId="0" fontId="27" fillId="0" borderId="19" applyNumberFormat="0" applyFill="0" applyAlignment="0" applyProtection="0">
      <alignment vertical="center"/>
    </xf>
    <xf numFmtId="0" fontId="28" fillId="0" borderId="21" applyNumberFormat="0" applyFill="0" applyAlignment="0" applyProtection="0">
      <alignment vertical="center"/>
    </xf>
    <xf numFmtId="0" fontId="17" fillId="5" borderId="0" applyNumberFormat="0" applyBorder="0" applyAlignment="0" applyProtection="0">
      <alignment vertical="center"/>
    </xf>
    <xf numFmtId="0" fontId="25" fillId="13" borderId="0" applyNumberFormat="0" applyBorder="0" applyAlignment="0" applyProtection="0">
      <alignment vertical="center"/>
    </xf>
    <xf numFmtId="0" fontId="21" fillId="21" borderId="0" applyNumberFormat="0" applyBorder="0" applyAlignment="0" applyProtection="0">
      <alignment vertical="center"/>
    </xf>
    <xf numFmtId="0" fontId="18" fillId="23" borderId="0" applyNumberFormat="0" applyBorder="0" applyAlignment="0" applyProtection="0">
      <alignment vertical="center"/>
    </xf>
    <xf numFmtId="0" fontId="21" fillId="9" borderId="0" applyNumberFormat="0" applyBorder="0" applyAlignment="0" applyProtection="0">
      <alignment vertical="center"/>
    </xf>
    <xf numFmtId="0" fontId="21" fillId="27" borderId="0" applyNumberFormat="0" applyBorder="0" applyAlignment="0" applyProtection="0">
      <alignment vertical="center"/>
    </xf>
    <xf numFmtId="0" fontId="21" fillId="20" borderId="0" applyNumberFormat="0" applyBorder="0" applyAlignment="0" applyProtection="0">
      <alignment vertical="center"/>
    </xf>
    <xf numFmtId="0" fontId="21" fillId="29" borderId="0" applyNumberFormat="0" applyBorder="0" applyAlignment="0" applyProtection="0">
      <alignment vertical="center"/>
    </xf>
    <xf numFmtId="0" fontId="18" fillId="26" borderId="0" applyNumberFormat="0" applyBorder="0" applyAlignment="0" applyProtection="0">
      <alignment vertical="center"/>
    </xf>
    <xf numFmtId="0" fontId="18" fillId="22" borderId="0" applyNumberFormat="0" applyBorder="0" applyAlignment="0" applyProtection="0">
      <alignment vertical="center"/>
    </xf>
    <xf numFmtId="0" fontId="21" fillId="30" borderId="0" applyNumberFormat="0" applyBorder="0" applyAlignment="0" applyProtection="0">
      <alignment vertical="center"/>
    </xf>
    <xf numFmtId="0" fontId="21" fillId="25" borderId="0" applyNumberFormat="0" applyBorder="0" applyAlignment="0" applyProtection="0">
      <alignment vertical="center"/>
    </xf>
    <xf numFmtId="0" fontId="18" fillId="32" borderId="0" applyNumberFormat="0" applyBorder="0" applyAlignment="0" applyProtection="0">
      <alignment vertical="center"/>
    </xf>
    <xf numFmtId="0" fontId="21" fillId="28" borderId="0" applyNumberFormat="0" applyBorder="0" applyAlignment="0" applyProtection="0">
      <alignment vertical="center"/>
    </xf>
    <xf numFmtId="0" fontId="18" fillId="31" borderId="0" applyNumberFormat="0" applyBorder="0" applyAlignment="0" applyProtection="0">
      <alignment vertical="center"/>
    </xf>
    <xf numFmtId="0" fontId="18" fillId="24" borderId="0" applyNumberFormat="0" applyBorder="0" applyAlignment="0" applyProtection="0">
      <alignment vertical="center"/>
    </xf>
    <xf numFmtId="0" fontId="21" fillId="15" borderId="0" applyNumberFormat="0" applyBorder="0" applyAlignment="0" applyProtection="0">
      <alignment vertical="center"/>
    </xf>
    <xf numFmtId="0" fontId="18" fillId="33" borderId="0" applyNumberFormat="0" applyBorder="0" applyAlignment="0" applyProtection="0">
      <alignment vertical="center"/>
    </xf>
    <xf numFmtId="0" fontId="31" fillId="0" borderId="0">
      <alignment vertical="center"/>
    </xf>
    <xf numFmtId="0" fontId="11" fillId="0" borderId="0">
      <alignment vertical="center"/>
    </xf>
    <xf numFmtId="0" fontId="0" fillId="0" borderId="0"/>
    <xf numFmtId="0" fontId="0" fillId="0" borderId="0"/>
    <xf numFmtId="0" fontId="0" fillId="0" borderId="0"/>
  </cellStyleXfs>
  <cellXfs count="108">
    <xf numFmtId="0" fontId="0" fillId="0" borderId="0" xfId="0"/>
    <xf numFmtId="0" fontId="1" fillId="0" borderId="0" xfId="0" applyFont="1"/>
    <xf numFmtId="0" fontId="2" fillId="0" borderId="0" xfId="53" applyFont="1" applyAlignment="1">
      <alignment horizontal="center" vertical="center" wrapText="1"/>
    </xf>
    <xf numFmtId="0" fontId="1" fillId="0" borderId="1" xfId="53" applyFont="1" applyBorder="1" applyAlignment="1">
      <alignment horizontal="center" vertical="center" wrapText="1"/>
    </xf>
    <xf numFmtId="0" fontId="3" fillId="0" borderId="1" xfId="53" applyFont="1" applyBorder="1" applyAlignment="1">
      <alignment horizontal="center" vertical="center" wrapText="1"/>
    </xf>
    <xf numFmtId="0" fontId="1" fillId="0" borderId="2" xfId="53" applyFont="1" applyBorder="1" applyAlignment="1">
      <alignment horizontal="center" vertical="center" wrapText="1"/>
    </xf>
    <xf numFmtId="0" fontId="3" fillId="0" borderId="1" xfId="0" applyFont="1" applyBorder="1" applyAlignment="1">
      <alignment vertical="center"/>
    </xf>
    <xf numFmtId="176" fontId="3" fillId="0" borderId="1" xfId="53" applyNumberFormat="1" applyFont="1" applyBorder="1" applyAlignment="1">
      <alignment horizontal="right" vertical="center" wrapText="1"/>
    </xf>
    <xf numFmtId="0" fontId="4" fillId="0" borderId="2" xfId="53" applyFont="1" applyBorder="1" applyAlignment="1">
      <alignment horizontal="center" vertical="center" wrapText="1"/>
    </xf>
    <xf numFmtId="0" fontId="1" fillId="0" borderId="2" xfId="53" applyFont="1" applyBorder="1" applyAlignment="1">
      <alignment horizontal="left" vertical="center" wrapText="1"/>
    </xf>
    <xf numFmtId="0" fontId="0" fillId="0" borderId="2" xfId="53" applyFont="1" applyBorder="1" applyAlignment="1">
      <alignment horizontal="center" vertical="center" wrapText="1"/>
    </xf>
    <xf numFmtId="0" fontId="1" fillId="0" borderId="2" xfId="53" applyFont="1" applyBorder="1" applyAlignment="1">
      <alignment horizontal="left" vertical="center"/>
    </xf>
    <xf numFmtId="0" fontId="0" fillId="0" borderId="2" xfId="53" applyFont="1" applyBorder="1" applyAlignment="1">
      <alignment horizontal="center" vertical="center"/>
    </xf>
    <xf numFmtId="0" fontId="0" fillId="0" borderId="0" xfId="0" applyAlignment="1">
      <alignment horizontal="center"/>
    </xf>
    <xf numFmtId="0" fontId="4" fillId="0" borderId="2" xfId="53" applyFont="1" applyBorder="1" applyAlignment="1" applyProtection="1">
      <alignment horizontal="left" vertical="center" wrapText="1"/>
      <protection locked="0"/>
    </xf>
    <xf numFmtId="0" fontId="5" fillId="0" borderId="2" xfId="53" applyFont="1" applyBorder="1" applyAlignment="1" applyProtection="1">
      <alignment horizontal="right" vertical="center"/>
      <protection locked="0"/>
    </xf>
    <xf numFmtId="0" fontId="5" fillId="0" borderId="2" xfId="53" applyFont="1" applyBorder="1" applyAlignment="1">
      <alignment horizontal="right" vertical="center"/>
    </xf>
    <xf numFmtId="0" fontId="0" fillId="2" borderId="0" xfId="0" applyFont="1" applyFill="1"/>
    <xf numFmtId="0" fontId="0" fillId="2" borderId="0" xfId="0" applyFont="1" applyFill="1" applyAlignment="1">
      <alignment horizontal="center" vertical="center"/>
    </xf>
    <xf numFmtId="0" fontId="0" fillId="2" borderId="0" xfId="0" applyFont="1" applyFill="1"/>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distributed" wrapText="1"/>
    </xf>
    <xf numFmtId="0" fontId="0" fillId="2" borderId="1" xfId="0" applyFont="1" applyFill="1" applyBorder="1" applyAlignment="1">
      <alignment horizontal="center" vertical="center"/>
    </xf>
    <xf numFmtId="0" fontId="0" fillId="2" borderId="5" xfId="0" applyFont="1" applyFill="1" applyBorder="1" applyAlignment="1">
      <alignment horizontal="center" vertical="distributed" wrapText="1"/>
    </xf>
    <xf numFmtId="0" fontId="0" fillId="2" borderId="2" xfId="0" applyFont="1" applyFill="1" applyBorder="1" applyAlignment="1">
      <alignment horizontal="center" vertical="center"/>
    </xf>
    <xf numFmtId="0" fontId="0" fillId="2" borderId="6" xfId="0" applyFont="1" applyFill="1" applyBorder="1" applyAlignment="1">
      <alignment horizontal="center" vertical="center"/>
    </xf>
    <xf numFmtId="0" fontId="8" fillId="2" borderId="7" xfId="0" applyFont="1" applyFill="1" applyBorder="1" applyAlignment="1">
      <alignment horizontal="center" vertical="center" wrapText="1"/>
    </xf>
    <xf numFmtId="0" fontId="0" fillId="2" borderId="8" xfId="0" applyFont="1" applyFill="1" applyBorder="1" applyAlignment="1">
      <alignment horizontal="center" vertical="distributed" wrapText="1"/>
    </xf>
    <xf numFmtId="0" fontId="8" fillId="2" borderId="9" xfId="0" applyFont="1" applyFill="1" applyBorder="1" applyAlignment="1">
      <alignment horizontal="center" vertical="center" wrapText="1"/>
    </xf>
    <xf numFmtId="0" fontId="0" fillId="2" borderId="9" xfId="0" applyFont="1" applyFill="1" applyBorder="1" applyAlignment="1">
      <alignment horizontal="center" wrapText="1"/>
    </xf>
    <xf numFmtId="0" fontId="8" fillId="2" borderId="9" xfId="53"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8" fillId="2" borderId="1" xfId="53" applyFont="1" applyFill="1" applyBorder="1" applyAlignment="1" applyProtection="1">
      <alignment horizontal="right" vertical="center" wrapText="1"/>
      <protection locked="0"/>
    </xf>
    <xf numFmtId="0" fontId="0" fillId="2" borderId="1" xfId="0" applyFont="1" applyFill="1" applyBorder="1" applyAlignment="1">
      <alignment horizontal="center" vertical="center" wrapText="1"/>
    </xf>
    <xf numFmtId="0" fontId="8" fillId="2" borderId="1" xfId="53" applyNumberFormat="1" applyFont="1" applyFill="1" applyBorder="1" applyAlignment="1" applyProtection="1">
      <alignment horizontal="right" vertical="center"/>
    </xf>
    <xf numFmtId="0" fontId="0" fillId="2" borderId="1" xfId="0" applyFont="1" applyFill="1" applyBorder="1" applyAlignment="1">
      <alignment horizontal="left" vertical="center"/>
    </xf>
    <xf numFmtId="0" fontId="8" fillId="2" borderId="0" xfId="0" applyFont="1" applyFill="1"/>
    <xf numFmtId="0" fontId="8" fillId="2" borderId="1" xfId="53" applyNumberFormat="1" applyFont="1" applyFill="1" applyBorder="1" applyAlignment="1" applyProtection="1">
      <alignment horizontal="right" vertical="center"/>
      <protection locked="0"/>
    </xf>
    <xf numFmtId="0" fontId="8" fillId="2" borderId="1" xfId="0" applyNumberFormat="1" applyFont="1" applyFill="1" applyBorder="1" applyAlignment="1">
      <alignment horizontal="right" vertical="center"/>
    </xf>
    <xf numFmtId="0" fontId="0" fillId="2" borderId="10"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xf>
    <xf numFmtId="0" fontId="8"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9" xfId="0" applyFont="1" applyFill="1" applyBorder="1" applyAlignment="1">
      <alignment horizontal="center" vertical="center" wrapText="1"/>
    </xf>
    <xf numFmtId="176" fontId="8" fillId="2" borderId="9" xfId="0" applyNumberFormat="1" applyFont="1" applyFill="1" applyBorder="1" applyAlignment="1" applyProtection="1">
      <alignment horizontal="right" vertical="center" wrapText="1"/>
    </xf>
    <xf numFmtId="0" fontId="8" fillId="2" borderId="9" xfId="53" applyNumberFormat="1" applyFont="1" applyFill="1" applyBorder="1" applyAlignment="1">
      <alignment horizontal="right" vertical="center"/>
    </xf>
    <xf numFmtId="176" fontId="8" fillId="2" borderId="1" xfId="0" applyNumberFormat="1" applyFont="1" applyFill="1" applyBorder="1" applyAlignment="1">
      <alignment horizontal="right" vertical="center" wrapText="1"/>
    </xf>
    <xf numFmtId="0" fontId="8" fillId="2" borderId="1" xfId="53" applyNumberFormat="1" applyFont="1" applyFill="1" applyBorder="1" applyAlignment="1">
      <alignment horizontal="right" vertical="center"/>
    </xf>
    <xf numFmtId="0" fontId="8" fillId="2" borderId="2" xfId="53" applyFont="1" applyFill="1" applyBorder="1" applyAlignment="1" applyProtection="1">
      <alignment horizontal="right" vertical="center" wrapText="1"/>
      <protection locked="0"/>
    </xf>
    <xf numFmtId="0" fontId="8" fillId="2" borderId="1" xfId="53" applyFont="1" applyFill="1" applyBorder="1" applyAlignment="1" applyProtection="1">
      <alignment horizontal="right" vertical="center" wrapText="1"/>
    </xf>
    <xf numFmtId="0" fontId="8" fillId="2" borderId="2" xfId="53" applyFont="1" applyFill="1" applyBorder="1" applyAlignment="1" applyProtection="1">
      <alignment horizontal="right" vertical="center" wrapText="1"/>
    </xf>
    <xf numFmtId="0" fontId="8" fillId="2" borderId="1" xfId="12" applyNumberFormat="1" applyFont="1" applyFill="1" applyBorder="1" applyAlignment="1">
      <alignment horizontal="right" vertical="center"/>
    </xf>
    <xf numFmtId="0" fontId="8" fillId="2" borderId="1" xfId="54" applyNumberFormat="1" applyFont="1" applyFill="1" applyBorder="1" applyAlignment="1">
      <alignment horizontal="right" vertical="center"/>
    </xf>
    <xf numFmtId="0" fontId="8" fillId="2" borderId="1" xfId="54" applyNumberFormat="1" applyFont="1" applyFill="1" applyBorder="1" applyAlignment="1" applyProtection="1">
      <alignment horizontal="right" vertical="center"/>
    </xf>
    <xf numFmtId="0" fontId="8" fillId="2" borderId="1" xfId="54" applyNumberFormat="1" applyFont="1" applyFill="1" applyBorder="1" applyAlignment="1" applyProtection="1">
      <alignment horizontal="right" vertical="center"/>
      <protection locked="0"/>
    </xf>
    <xf numFmtId="0" fontId="8" fillId="2" borderId="1" xfId="51" applyNumberFormat="1" applyFont="1" applyFill="1" applyBorder="1" applyAlignment="1">
      <alignment horizontal="right"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xf numFmtId="0" fontId="8" fillId="2" borderId="1" xfId="53" applyFont="1" applyFill="1" applyBorder="1" applyAlignment="1" applyProtection="1">
      <alignment horizontal="center" vertical="center" wrapText="1"/>
      <protection locked="0"/>
    </xf>
    <xf numFmtId="0" fontId="8" fillId="2" borderId="1" xfId="0" applyFont="1" applyFill="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right" vertical="center" wrapText="1"/>
    </xf>
    <xf numFmtId="0" fontId="8" fillId="2" borderId="1" xfId="12" applyFont="1" applyFill="1" applyBorder="1" applyAlignment="1" applyProtection="1">
      <alignment horizontal="right" vertical="center" wrapText="1"/>
    </xf>
    <xf numFmtId="0" fontId="8" fillId="2" borderId="1"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2" xfId="0" applyFont="1" applyFill="1" applyBorder="1" applyAlignment="1">
      <alignment horizontal="right" vertical="center"/>
    </xf>
    <xf numFmtId="0" fontId="8" fillId="2" borderId="2" xfId="0" applyFont="1" applyFill="1" applyBorder="1" applyAlignment="1">
      <alignment horizontal="right" vertical="center" wrapText="1"/>
    </xf>
    <xf numFmtId="0" fontId="0" fillId="2" borderId="1" xfId="0" applyFont="1" applyFill="1" applyBorder="1" applyAlignment="1">
      <alignment horizontal="center" vertical="center"/>
    </xf>
    <xf numFmtId="0" fontId="8" fillId="2" borderId="2" xfId="53" applyFont="1" applyFill="1" applyBorder="1" applyAlignment="1" applyProtection="1">
      <alignment horizontal="center" vertical="center" wrapText="1"/>
      <protection locked="0"/>
    </xf>
    <xf numFmtId="0" fontId="8" fillId="2" borderId="14" xfId="53" applyNumberFormat="1" applyFont="1" applyFill="1" applyBorder="1" applyAlignment="1">
      <alignment horizontal="right" vertical="center"/>
    </xf>
    <xf numFmtId="0" fontId="8" fillId="2" borderId="10" xfId="53" applyFont="1" applyFill="1" applyBorder="1" applyAlignment="1" applyProtection="1">
      <alignment horizontal="right" vertical="center" wrapText="1"/>
      <protection locked="0"/>
    </xf>
    <xf numFmtId="0" fontId="8" fillId="2" borderId="10" xfId="53" applyFont="1" applyFill="1" applyBorder="1" applyAlignment="1" applyProtection="1">
      <alignment horizontal="right" vertical="center" wrapText="1"/>
    </xf>
    <xf numFmtId="0" fontId="8" fillId="2" borderId="10" xfId="53" applyNumberFormat="1" applyFont="1" applyFill="1" applyBorder="1" applyAlignment="1" applyProtection="1">
      <alignment horizontal="right" vertical="center"/>
      <protection locked="0"/>
    </xf>
    <xf numFmtId="0" fontId="8" fillId="2" borderId="10" xfId="53" applyNumberFormat="1" applyFont="1" applyFill="1" applyBorder="1" applyAlignment="1">
      <alignment horizontal="right" vertical="center"/>
    </xf>
    <xf numFmtId="0" fontId="10" fillId="2" borderId="7" xfId="0" applyFont="1" applyFill="1" applyBorder="1" applyAlignment="1">
      <alignment horizontal="center" vertical="center" wrapText="1"/>
    </xf>
    <xf numFmtId="176" fontId="8" fillId="2" borderId="1" xfId="0" applyNumberFormat="1" applyFont="1" applyFill="1" applyBorder="1"/>
    <xf numFmtId="0" fontId="5" fillId="2" borderId="1" xfId="0" applyNumberFormat="1" applyFont="1" applyFill="1" applyBorder="1" applyAlignment="1">
      <alignment horizontal="right" vertical="center"/>
    </xf>
    <xf numFmtId="0" fontId="8" fillId="2" borderId="9" xfId="53" applyNumberFormat="1" applyFont="1" applyFill="1" applyBorder="1" applyAlignment="1" applyProtection="1">
      <alignment horizontal="right" vertical="center"/>
    </xf>
    <xf numFmtId="0" fontId="5" fillId="2" borderId="9" xfId="0" applyFont="1" applyFill="1" applyBorder="1" applyAlignment="1" applyProtection="1">
      <alignment horizontal="left" vertical="center" wrapText="1"/>
      <protection locked="0"/>
    </xf>
    <xf numFmtId="0" fontId="8" fillId="2" borderId="1" xfId="0" applyNumberFormat="1" applyFont="1" applyFill="1" applyBorder="1" applyAlignment="1">
      <alignment horizontal="center" vertical="center"/>
    </xf>
    <xf numFmtId="0" fontId="5" fillId="2" borderId="1" xfId="0" applyFont="1" applyFill="1" applyBorder="1" applyAlignment="1" applyProtection="1">
      <alignment horizontal="right" vertical="center"/>
      <protection locked="0"/>
    </xf>
    <xf numFmtId="0" fontId="8" fillId="2" borderId="1" xfId="0" applyFont="1" applyFill="1" applyBorder="1" applyAlignment="1" applyProtection="1">
      <alignment horizontal="right" vertical="center" wrapText="1"/>
    </xf>
    <xf numFmtId="0" fontId="5" fillId="2" borderId="1" xfId="0" applyFont="1" applyFill="1" applyBorder="1" applyAlignment="1">
      <alignment horizontal="right" vertical="center"/>
    </xf>
    <xf numFmtId="0" fontId="9" fillId="2" borderId="1" xfId="0" applyFont="1" applyFill="1" applyBorder="1"/>
    <xf numFmtId="0" fontId="5" fillId="2" borderId="1" xfId="0" applyFont="1" applyFill="1" applyBorder="1"/>
    <xf numFmtId="0" fontId="8" fillId="2" borderId="1" xfId="0" applyFont="1" applyFill="1" applyBorder="1" applyAlignment="1">
      <alignment horizontal="center"/>
    </xf>
    <xf numFmtId="0" fontId="5" fillId="2" borderId="1" xfId="0" applyFont="1" applyFill="1" applyBorder="1" applyAlignment="1">
      <alignment horizontal="center"/>
    </xf>
    <xf numFmtId="176" fontId="8" fillId="2" borderId="1"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8" fillId="2" borderId="2" xfId="0" applyFont="1" applyFill="1" applyBorder="1"/>
    <xf numFmtId="0" fontId="8" fillId="2" borderId="2" xfId="0" applyNumberFormat="1" applyFont="1" applyFill="1" applyBorder="1" applyAlignment="1">
      <alignment horizontal="right" vertical="center"/>
    </xf>
    <xf numFmtId="0" fontId="8" fillId="2" borderId="1" xfId="0" applyFont="1" applyFill="1" applyBorder="1" applyAlignment="1">
      <alignment horizontal="right"/>
    </xf>
    <xf numFmtId="0" fontId="8" fillId="2" borderId="2" xfId="0" applyFont="1" applyFill="1" applyBorder="1" applyAlignment="1">
      <alignment horizontal="right"/>
    </xf>
    <xf numFmtId="0" fontId="5" fillId="2" borderId="2" xfId="0" applyFont="1" applyFill="1" applyBorder="1" applyAlignment="1">
      <alignment horizontal="center"/>
    </xf>
    <xf numFmtId="0" fontId="0" fillId="2" borderId="0" xfId="0" applyFont="1" applyFill="1" applyAlignment="1">
      <alignment horizontal="right" vertical="center" wrapText="1"/>
    </xf>
    <xf numFmtId="0" fontId="8" fillId="2" borderId="10" xfId="0" applyNumberFormat="1" applyFont="1" applyFill="1" applyBorder="1" applyAlignment="1">
      <alignment horizontal="right" vertical="center"/>
    </xf>
    <xf numFmtId="0" fontId="8" fillId="2" borderId="10" xfId="0" applyFont="1" applyFill="1" applyBorder="1" applyAlignment="1">
      <alignment horizontal="right" vertical="center"/>
    </xf>
    <xf numFmtId="0" fontId="8" fillId="2" borderId="10" xfId="0" applyFont="1" applyFill="1" applyBorder="1" applyAlignment="1">
      <alignment horizontal="center"/>
    </xf>
    <xf numFmtId="0" fontId="5" fillId="2" borderId="10" xfId="0" applyFont="1" applyFill="1" applyBorder="1" applyAlignment="1">
      <alignment horizont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5" xfId="52"/>
    <cellStyle name="常规_Sheet1" xfId="53"/>
    <cellStyle name="常规_Sheet1 3" xfId="54"/>
  </cellStyles>
  <tableStyles count="0" defaultTableStyle="TableStyleMedium9" defaultPivotStyle="PivotStyleLight16"/>
  <colors>
    <mruColors>
      <color rgb="00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Y113"/>
  <sheetViews>
    <sheetView tabSelected="1" workbookViewId="0">
      <pane xSplit="1" ySplit="3" topLeftCell="B4" activePane="bottomRight" state="frozen"/>
      <selection/>
      <selection pane="topRight"/>
      <selection pane="bottomLeft"/>
      <selection pane="bottomRight" activeCell="M3" sqref="M3:M5"/>
    </sheetView>
  </sheetViews>
  <sheetFormatPr defaultColWidth="9" defaultRowHeight="14.25"/>
  <cols>
    <col min="1" max="1" width="12.25" style="17" customWidth="1"/>
    <col min="2" max="16" width="8.75" style="17" customWidth="1"/>
    <col min="17" max="17" width="7.125" style="17" customWidth="1"/>
    <col min="18" max="18" width="7.25" style="17" customWidth="1"/>
    <col min="19" max="19" width="8.75" style="17" customWidth="1"/>
    <col min="20" max="20" width="6.5" style="17" customWidth="1"/>
    <col min="21" max="21" width="8.75" style="17" customWidth="1"/>
    <col min="22" max="22" width="8.25" style="17" customWidth="1"/>
    <col min="23" max="23" width="5.875" style="17" customWidth="1"/>
    <col min="24" max="24" width="9.75" style="18" customWidth="1"/>
    <col min="25" max="25" width="5.25" style="17" customWidth="1"/>
    <col min="26" max="26" width="9.125" style="17" customWidth="1"/>
    <col min="27" max="29" width="6.5" style="17" customWidth="1"/>
    <col min="30" max="30" width="6.25" style="17" customWidth="1"/>
    <col min="31" max="32" width="9" style="17" customWidth="1"/>
    <col min="33" max="33" width="9" style="19" customWidth="1"/>
    <col min="34" max="46" width="9" style="17" customWidth="1"/>
    <col min="47" max="47" width="10.125" style="17" customWidth="1"/>
    <col min="48" max="48" width="9" style="17"/>
    <col min="49" max="49" width="9.375" style="17" customWidth="1"/>
    <col min="50" max="50" width="9" style="17"/>
    <col min="51" max="51" width="9.375" style="17" customWidth="1"/>
    <col min="52" max="16384" width="9" style="17"/>
  </cols>
  <sheetData>
    <row r="1" ht="33.6" customHeight="1" spans="1:51">
      <c r="A1" s="20"/>
      <c r="B1" s="21" t="s">
        <v>0</v>
      </c>
      <c r="C1" s="22"/>
      <c r="D1" s="22"/>
      <c r="E1" s="22"/>
      <c r="F1" s="22"/>
      <c r="G1" s="22"/>
      <c r="H1" s="22"/>
      <c r="I1" s="22"/>
      <c r="J1" s="22"/>
      <c r="K1" s="22"/>
      <c r="L1" s="22"/>
      <c r="M1" s="22"/>
      <c r="N1" s="22"/>
      <c r="O1" s="22"/>
      <c r="P1" s="22"/>
      <c r="Q1" s="22"/>
      <c r="R1" s="22"/>
      <c r="S1" s="22"/>
      <c r="T1" s="22"/>
      <c r="U1" s="22"/>
      <c r="V1" s="22"/>
      <c r="W1" s="22"/>
      <c r="X1" s="22"/>
      <c r="Y1" s="22"/>
      <c r="Z1" s="22"/>
      <c r="AA1" s="22"/>
      <c r="AB1" s="20"/>
      <c r="AC1" s="20"/>
      <c r="AD1" s="20"/>
      <c r="AE1" s="20"/>
      <c r="AF1" s="20"/>
      <c r="AG1" s="20"/>
      <c r="AH1" s="20"/>
      <c r="AI1" s="20"/>
      <c r="AJ1" s="20"/>
      <c r="AK1" s="20"/>
      <c r="AL1" s="20"/>
      <c r="AM1" s="20"/>
      <c r="AN1" s="20"/>
      <c r="AO1" s="20"/>
      <c r="AP1" s="20"/>
      <c r="AQ1" s="20"/>
      <c r="AR1" s="20"/>
      <c r="AS1" s="20"/>
      <c r="AT1" s="20"/>
      <c r="AU1" s="20"/>
      <c r="AV1" s="20"/>
      <c r="AW1" s="20"/>
      <c r="AX1" s="20"/>
      <c r="AY1" s="20"/>
    </row>
    <row r="2" ht="15.6" customHeight="1" spans="1:51">
      <c r="A2" s="23" t="s">
        <v>1</v>
      </c>
      <c r="B2" s="24" t="s">
        <v>2</v>
      </c>
      <c r="C2" s="24"/>
      <c r="D2" s="24"/>
      <c r="E2" s="24"/>
      <c r="F2" s="24"/>
      <c r="G2" s="24"/>
      <c r="H2" s="24"/>
      <c r="I2" s="24"/>
      <c r="J2" s="24"/>
      <c r="K2" s="24"/>
      <c r="L2" s="24"/>
      <c r="M2" s="24"/>
      <c r="N2" s="24" t="s">
        <v>3</v>
      </c>
      <c r="O2" s="24"/>
      <c r="P2" s="24"/>
      <c r="Q2" s="24"/>
      <c r="R2" s="24"/>
      <c r="S2" s="24"/>
      <c r="T2" s="24"/>
      <c r="U2" s="24"/>
      <c r="V2" s="24"/>
      <c r="W2" s="24"/>
      <c r="X2" s="24"/>
      <c r="Y2" s="24"/>
      <c r="Z2" s="24"/>
      <c r="AA2" s="24"/>
      <c r="AB2" s="24"/>
      <c r="AC2" s="24"/>
      <c r="AD2" s="24"/>
      <c r="AE2" s="24"/>
      <c r="AF2" s="24"/>
      <c r="AG2" s="24"/>
      <c r="AH2" s="24"/>
      <c r="AI2" s="24" t="s">
        <v>4</v>
      </c>
      <c r="AJ2" s="24"/>
      <c r="AK2" s="24"/>
      <c r="AL2" s="24"/>
      <c r="AM2" s="24"/>
      <c r="AN2" s="24"/>
      <c r="AO2" s="24" t="s">
        <v>5</v>
      </c>
      <c r="AP2" s="24"/>
      <c r="AQ2" s="24"/>
      <c r="AR2" s="24"/>
      <c r="AS2" s="24"/>
      <c r="AT2" s="24"/>
      <c r="AU2" s="24" t="s">
        <v>6</v>
      </c>
      <c r="AV2" s="24"/>
      <c r="AW2" s="26" t="s">
        <v>7</v>
      </c>
      <c r="AX2" s="27"/>
      <c r="AY2" s="41"/>
    </row>
    <row r="3" ht="15.6" customHeight="1" spans="1:51">
      <c r="A3" s="25"/>
      <c r="B3" s="26" t="s">
        <v>8</v>
      </c>
      <c r="C3" s="27"/>
      <c r="D3" s="27"/>
      <c r="E3" s="27"/>
      <c r="F3" s="27"/>
      <c r="G3" s="27"/>
      <c r="H3" s="27"/>
      <c r="I3" s="41"/>
      <c r="J3" s="35" t="s">
        <v>9</v>
      </c>
      <c r="K3" s="28" t="s">
        <v>10</v>
      </c>
      <c r="L3" s="28" t="s">
        <v>11</v>
      </c>
      <c r="M3" s="42" t="s">
        <v>12</v>
      </c>
      <c r="N3" s="43" t="s">
        <v>8</v>
      </c>
      <c r="O3" s="43"/>
      <c r="P3" s="44"/>
      <c r="Q3" s="44"/>
      <c r="R3" s="44"/>
      <c r="S3" s="26" t="s">
        <v>9</v>
      </c>
      <c r="T3" s="27"/>
      <c r="U3" s="27"/>
      <c r="V3" s="27"/>
      <c r="W3" s="27"/>
      <c r="X3" s="27"/>
      <c r="Y3" s="27"/>
      <c r="Z3" s="27"/>
      <c r="AA3" s="27"/>
      <c r="AB3" s="27"/>
      <c r="AC3" s="27"/>
      <c r="AD3" s="71"/>
      <c r="AE3" s="72"/>
      <c r="AF3" s="72"/>
      <c r="AG3" s="28" t="s">
        <v>11</v>
      </c>
      <c r="AH3" s="28" t="s">
        <v>12</v>
      </c>
      <c r="AI3" s="24" t="s">
        <v>8</v>
      </c>
      <c r="AJ3" s="76"/>
      <c r="AK3" s="76"/>
      <c r="AL3" s="24" t="s">
        <v>9</v>
      </c>
      <c r="AM3" s="28" t="s">
        <v>11</v>
      </c>
      <c r="AN3" s="28" t="s">
        <v>12</v>
      </c>
      <c r="AO3" s="24" t="s">
        <v>8</v>
      </c>
      <c r="AP3" s="24"/>
      <c r="AQ3" s="24"/>
      <c r="AR3" s="24" t="s">
        <v>9</v>
      </c>
      <c r="AS3" s="28" t="s">
        <v>11</v>
      </c>
      <c r="AT3" s="28" t="s">
        <v>12</v>
      </c>
      <c r="AU3" s="24" t="s">
        <v>8</v>
      </c>
      <c r="AV3" s="24"/>
      <c r="AW3" s="28" t="s">
        <v>8</v>
      </c>
      <c r="AX3" s="28" t="s">
        <v>9</v>
      </c>
      <c r="AY3" s="28" t="s">
        <v>13</v>
      </c>
    </row>
    <row r="4" ht="55.9" customHeight="1" spans="1:51">
      <c r="A4" s="25"/>
      <c r="B4" s="28" t="s">
        <v>14</v>
      </c>
      <c r="C4" s="28" t="s">
        <v>15</v>
      </c>
      <c r="D4" s="28" t="s">
        <v>16</v>
      </c>
      <c r="E4" s="28" t="s">
        <v>17</v>
      </c>
      <c r="F4" s="28" t="s">
        <v>18</v>
      </c>
      <c r="G4" s="28" t="s">
        <v>19</v>
      </c>
      <c r="H4" s="28" t="s">
        <v>20</v>
      </c>
      <c r="I4" s="28" t="s">
        <v>10</v>
      </c>
      <c r="J4" s="28" t="s">
        <v>19</v>
      </c>
      <c r="K4" s="45"/>
      <c r="L4" s="45"/>
      <c r="M4" s="46"/>
      <c r="N4" s="28" t="s">
        <v>21</v>
      </c>
      <c r="O4" s="28" t="s">
        <v>22</v>
      </c>
      <c r="P4" s="28" t="s">
        <v>23</v>
      </c>
      <c r="Q4" s="28" t="s">
        <v>24</v>
      </c>
      <c r="R4" s="28" t="s">
        <v>10</v>
      </c>
      <c r="S4" s="28" t="s">
        <v>25</v>
      </c>
      <c r="T4" s="28" t="s">
        <v>21</v>
      </c>
      <c r="U4" s="28" t="s">
        <v>26</v>
      </c>
      <c r="V4" s="28" t="s">
        <v>27</v>
      </c>
      <c r="W4" s="60" t="s">
        <v>28</v>
      </c>
      <c r="X4" s="61"/>
      <c r="Y4" s="60" t="s">
        <v>29</v>
      </c>
      <c r="Z4" s="73"/>
      <c r="AA4" s="60" t="s">
        <v>30</v>
      </c>
      <c r="AB4" s="61"/>
      <c r="AC4" s="73"/>
      <c r="AD4" s="60" t="s">
        <v>31</v>
      </c>
      <c r="AE4" s="61"/>
      <c r="AF4" s="73"/>
      <c r="AG4" s="45"/>
      <c r="AH4" s="45"/>
      <c r="AI4" s="28" t="s">
        <v>32</v>
      </c>
      <c r="AJ4" s="28" t="s">
        <v>33</v>
      </c>
      <c r="AK4" s="28" t="s">
        <v>10</v>
      </c>
      <c r="AL4" s="28" t="s">
        <v>33</v>
      </c>
      <c r="AM4" s="45"/>
      <c r="AN4" s="45"/>
      <c r="AO4" s="28" t="s">
        <v>34</v>
      </c>
      <c r="AP4" s="28" t="s">
        <v>35</v>
      </c>
      <c r="AQ4" s="28" t="s">
        <v>10</v>
      </c>
      <c r="AR4" s="28" t="s">
        <v>35</v>
      </c>
      <c r="AS4" s="45"/>
      <c r="AT4" s="45"/>
      <c r="AU4" s="83" t="s">
        <v>36</v>
      </c>
      <c r="AV4" s="28" t="s">
        <v>10</v>
      </c>
      <c r="AW4" s="45"/>
      <c r="AX4" s="45"/>
      <c r="AY4" s="45"/>
    </row>
    <row r="5" ht="80" customHeight="1" spans="1:51">
      <c r="A5" s="29"/>
      <c r="B5" s="30"/>
      <c r="C5" s="30"/>
      <c r="D5" s="30"/>
      <c r="E5" s="30"/>
      <c r="F5" s="30"/>
      <c r="G5" s="30"/>
      <c r="H5" s="30"/>
      <c r="I5" s="30"/>
      <c r="J5" s="30"/>
      <c r="K5" s="30"/>
      <c r="L5" s="30"/>
      <c r="M5" s="47"/>
      <c r="N5" s="30"/>
      <c r="O5" s="30"/>
      <c r="P5" s="30"/>
      <c r="Q5" s="30"/>
      <c r="R5" s="30"/>
      <c r="S5" s="30"/>
      <c r="T5" s="30"/>
      <c r="U5" s="30"/>
      <c r="V5" s="30"/>
      <c r="W5" s="62" t="s">
        <v>12</v>
      </c>
      <c r="X5" s="63" t="s">
        <v>37</v>
      </c>
      <c r="Y5" s="63" t="s">
        <v>12</v>
      </c>
      <c r="Z5" s="63" t="s">
        <v>38</v>
      </c>
      <c r="AA5" s="63" t="s">
        <v>12</v>
      </c>
      <c r="AB5" s="63" t="s">
        <v>39</v>
      </c>
      <c r="AC5" s="63" t="s">
        <v>40</v>
      </c>
      <c r="AD5" s="62" t="s">
        <v>12</v>
      </c>
      <c r="AE5" s="63" t="s">
        <v>41</v>
      </c>
      <c r="AF5" s="63" t="s">
        <v>42</v>
      </c>
      <c r="AG5" s="30"/>
      <c r="AH5" s="30"/>
      <c r="AI5" s="30"/>
      <c r="AJ5" s="30"/>
      <c r="AK5" s="30"/>
      <c r="AL5" s="30"/>
      <c r="AM5" s="30"/>
      <c r="AN5" s="30"/>
      <c r="AO5" s="30"/>
      <c r="AP5" s="30"/>
      <c r="AQ5" s="30"/>
      <c r="AR5" s="30"/>
      <c r="AS5" s="30"/>
      <c r="AT5" s="30"/>
      <c r="AU5" s="30"/>
      <c r="AV5" s="30"/>
      <c r="AW5" s="30"/>
      <c r="AX5" s="30"/>
      <c r="AY5" s="30"/>
    </row>
    <row r="6" spans="1:51">
      <c r="A6" s="31" t="s">
        <v>43</v>
      </c>
      <c r="B6" s="32">
        <f t="shared" ref="B6:H6" si="0">B7+B13+B17+B26+B35+B46+B55+B56+B62+B71+B83+B91+B101+B106+B108+B107+B109+B110</f>
        <v>454569</v>
      </c>
      <c r="C6" s="32">
        <f t="shared" si="0"/>
        <v>326724</v>
      </c>
      <c r="D6" s="32">
        <f t="shared" si="0"/>
        <v>56627</v>
      </c>
      <c r="E6" s="32">
        <f t="shared" si="0"/>
        <v>-7791</v>
      </c>
      <c r="F6" s="32">
        <f t="shared" si="0"/>
        <v>59963</v>
      </c>
      <c r="G6" s="32">
        <f t="shared" si="0"/>
        <v>87721</v>
      </c>
      <c r="H6" s="32">
        <f t="shared" si="0"/>
        <v>220000</v>
      </c>
      <c r="I6" s="48">
        <f>SUM(B6:H6)</f>
        <v>1197813</v>
      </c>
      <c r="J6" s="49">
        <f>J7+J13+J17+J26+J35+J46+J55+J56+J62+J71+J83+J91+J101+J106+J107+J108+J109+J110</f>
        <v>8955</v>
      </c>
      <c r="K6" s="50">
        <f>I6</f>
        <v>1197813</v>
      </c>
      <c r="L6" s="50">
        <f>J6</f>
        <v>8955</v>
      </c>
      <c r="M6" s="50">
        <f>SUM(K6:L6)</f>
        <v>1206768</v>
      </c>
      <c r="N6" s="51">
        <f>N7+N13+N17+N26+N35+N46+N55+N56+N62+N71+N83+N91+N101+N106+N107+N108+N109+N110</f>
        <v>10000</v>
      </c>
      <c r="O6" s="51">
        <f>O7+O13+O17+O26+O35+O46+O55+O56+O62+O71+O83+O91+O101+O106+O107+O108+O109+O110</f>
        <v>3787</v>
      </c>
      <c r="P6" s="49">
        <f>P7+P13+P17+P26+P35+P46+P55+P56+P62+P71+P83+P91+P101+P106+P107+P108+P109</f>
        <v>4188</v>
      </c>
      <c r="Q6" s="49">
        <f>Q7+Q13+Q17+Q26+Q35+Q46+Q55+Q56+Q62+Q71+Q83+Q91+Q101+Q106+Q107+Q108+Q109</f>
        <v>36000</v>
      </c>
      <c r="R6" s="64">
        <f>SUM(N6:Q6)</f>
        <v>53975</v>
      </c>
      <c r="S6" s="65">
        <f>S7+S13+S17+S26+S35+S46+S55+S56+S62+S71+S83+S91+S101+S106+S108+S107+S109+S110</f>
        <v>8000</v>
      </c>
      <c r="T6" s="51">
        <f>T7+T13+T17+T26+T35+T46+T55+T56+T62+T71+T83+T91+T101+T106+T107+T108+T109+T110</f>
        <v>12946</v>
      </c>
      <c r="U6" s="65">
        <f>U7+U13+U17+U26+U35+U46+U55+U56+U62+U71+U83+U91+U101+U106+U108+U107+U109+U110</f>
        <v>5812</v>
      </c>
      <c r="V6" s="65">
        <f>V7+V13+V17+V26+V35+V46+V55+V56+V62+V71+V83+V91+V101+V106+V108+V107+V109+V110</f>
        <v>5496</v>
      </c>
      <c r="W6" s="65">
        <f>W7+W13+W17+W26+W35+W46+W55+W56+W62+W71+W83+W91+W101+W106+W108+W107+W109+W110</f>
        <v>2356</v>
      </c>
      <c r="X6" s="65">
        <f>X7+X13+X17+X26+X35+X46+X55+X56+X62+X71+X83+X91+X101+X107+X109</f>
        <v>2356</v>
      </c>
      <c r="Y6" s="65">
        <f>Y7+Y13+Y17+Y26+Y35+Y46+Y55+Y56+Y62+Y71+Y83+Y91+Y101+Y106+Y108+Y107+Y109+Y110</f>
        <v>892</v>
      </c>
      <c r="Z6" s="65">
        <f>Z7+Z13+Z17+Z26+Z35+Z46+Z55+Z56+Z62+Z71+Z83+Z91+Z101+Z106+Z108+Z107+Z109+Z110</f>
        <v>892</v>
      </c>
      <c r="AA6" s="65">
        <f>AA7+AA13+AA17+AA26+AA35+AA46+AA55+AA56+AA62+AA71+AA83+AA91+AA101+AA106+AA108+AA107+AA109+AA110</f>
        <v>647</v>
      </c>
      <c r="AB6" s="65">
        <f>AB7+AB13+AB17+AB26+AB35+AB46+AB55+AB56+AB62+AB71+AB83+AB91+AB101+AB106+AB108+AB107+AB109+AB110</f>
        <v>125</v>
      </c>
      <c r="AC6" s="65">
        <f>AC7+AC13+AC17+AC26+AC35+AC46+AC55+AC56+AC62+AC71+AC83+AC91+AC101+AC106+AC108+AC107+AC109+AC110</f>
        <v>522</v>
      </c>
      <c r="AD6" s="65">
        <f t="shared" ref="AD6:AD18" si="1">SUM(AE6:AF6)</f>
        <v>543</v>
      </c>
      <c r="AE6" s="65">
        <f>AE7+AE13+AE17+AE26+AE35+AE46+AE55+AE56+AE62+AE71+AE83+AE91+AE101+AE106+AE108+AE107+AE109+AE110</f>
        <v>245</v>
      </c>
      <c r="AF6" s="65">
        <f>AF7+AF13+AF17+AF26+AF35+AF46+AF55+AF56+AF62+AF71+AF83+AF91+AF101+AF106+AF108+AF107+AF109+AF110</f>
        <v>298</v>
      </c>
      <c r="AG6" s="77">
        <f>S6+T6+U6+V6+W6+Y6+AA6+AD6</f>
        <v>36692</v>
      </c>
      <c r="AH6" s="65">
        <f>SUM(AH7+AH13+AH17+AH26+AH35+AH46+AH56+AH62+AH71+AH83+AH91+AH55+AH101+AH106+AH107+AH108+AH109+AH110)</f>
        <v>90667</v>
      </c>
      <c r="AI6" s="78">
        <f>AI7+AI13+AI17+AI26+AI35+AI46+AI55+AI56+AI62+AI71+AI83+AI91+AI101+AI106+AI107+AI108+AI109</f>
        <v>1017</v>
      </c>
      <c r="AJ6" s="51">
        <f>AJ7+AJ13+AJ17+AJ26+AJ35+AJ46+AJ55+AJ56+AJ62+AJ71+AJ83+AJ91+AJ101+AJ106+AJ107+AJ108+AJ109+AJ110</f>
        <v>5825</v>
      </c>
      <c r="AK6" s="49">
        <f>SUM(AI6:AJ6)</f>
        <v>6842</v>
      </c>
      <c r="AL6" s="51">
        <f>AL7+AL13+AL17+AL26+AL35+AL46+AL55+AL56+AL62+AL71+AL83+AL91+AL101+AL106+AL107+AL108+AL109+AL110</f>
        <v>8675</v>
      </c>
      <c r="AM6" s="51">
        <f>AL6</f>
        <v>8675</v>
      </c>
      <c r="AN6" s="49">
        <f>AK6+AM6</f>
        <v>15517</v>
      </c>
      <c r="AO6" s="49">
        <f>AO7+AO13+AO17+AO26+AO35+AO46+AO55+AO56+AO62+AO71+AO83+AO91+AO101+AO106+AO107+AO108+AO109</f>
        <v>9000</v>
      </c>
      <c r="AP6" s="49">
        <f>AP7+AP13+AP17+AP26+AP35+AP46+AP55+AP56+AP62+AP71+AP83+AP91+AP101+AP106+AP107+AP108+AP109</f>
        <v>1972</v>
      </c>
      <c r="AQ6" s="49">
        <f>AO6+AP6</f>
        <v>10972</v>
      </c>
      <c r="AR6" s="49">
        <f>AR7+AR13+AR17+AR26+AR35+AR46+AR55+AR56+AR62+AR71+AR83+AR91+AR101+AR106+AR107+AR108+AR109</f>
        <v>4378</v>
      </c>
      <c r="AS6" s="64">
        <f>AR6</f>
        <v>4378</v>
      </c>
      <c r="AT6" s="64">
        <f>AQ6+AS6</f>
        <v>15350</v>
      </c>
      <c r="AU6" s="49">
        <f>AU7+AU13+AU17+AU26+AU35+AU46+AU55+AU56+AU62+AU71+AU83+AU91+AU101+AU106+AU107+AU108+AU109</f>
        <v>10000</v>
      </c>
      <c r="AV6" s="64">
        <f>AU6</f>
        <v>10000</v>
      </c>
      <c r="AW6" s="84">
        <f>K6+R6+AK6+AQ6+AV6</f>
        <v>1279602</v>
      </c>
      <c r="AX6" s="84">
        <f>L6+AG6+AM6+AS6</f>
        <v>58700</v>
      </c>
      <c r="AY6" s="84">
        <f>SUM(AW6:AX6)</f>
        <v>1338302</v>
      </c>
    </row>
    <row r="7" spans="1:51">
      <c r="A7" s="33" t="s">
        <v>44</v>
      </c>
      <c r="B7" s="34">
        <f t="shared" ref="B7:H7" si="2">SUM(B8:B12)</f>
        <v>22415</v>
      </c>
      <c r="C7" s="34">
        <f t="shared" si="2"/>
        <v>18262</v>
      </c>
      <c r="D7" s="34">
        <f t="shared" si="2"/>
        <v>3852</v>
      </c>
      <c r="E7" s="34">
        <f t="shared" si="2"/>
        <v>1641</v>
      </c>
      <c r="F7" s="34">
        <f t="shared" si="2"/>
        <v>5664</v>
      </c>
      <c r="G7" s="34">
        <f t="shared" si="2"/>
        <v>3295</v>
      </c>
      <c r="H7" s="34">
        <f t="shared" si="2"/>
        <v>11048</v>
      </c>
      <c r="I7" s="48">
        <f t="shared" ref="I7:I13" si="3">SUM(B7:H7)</f>
        <v>66177</v>
      </c>
      <c r="J7" s="52">
        <f>SUM(J8:J12)</f>
        <v>558</v>
      </c>
      <c r="K7" s="50">
        <f t="shared" ref="K7:L70" si="4">I7</f>
        <v>66177</v>
      </c>
      <c r="L7" s="50">
        <f t="shared" si="4"/>
        <v>558</v>
      </c>
      <c r="M7" s="50">
        <f>SUM(K7:L7)</f>
        <v>66735</v>
      </c>
      <c r="N7" s="34">
        <f>SUM(N8:N12)</f>
        <v>0</v>
      </c>
      <c r="O7" s="34">
        <f>SUM(O8:O12)</f>
        <v>176</v>
      </c>
      <c r="P7" s="53">
        <f>P8+P9+P10+P11+P12</f>
        <v>595</v>
      </c>
      <c r="Q7" s="34">
        <f>SUM(Q8:Q12)</f>
        <v>4209</v>
      </c>
      <c r="R7" s="64">
        <f>SUM(N7:Q7)</f>
        <v>4980</v>
      </c>
      <c r="S7" s="34">
        <f>SUM(S8:S12)</f>
        <v>0</v>
      </c>
      <c r="T7" s="53">
        <f>T8+T9+T10+T11+T12</f>
        <v>50</v>
      </c>
      <c r="U7" s="34">
        <f>SUM(U8:U12)</f>
        <v>0</v>
      </c>
      <c r="V7" s="34">
        <f>SUM(V8:V12)</f>
        <v>0</v>
      </c>
      <c r="W7" s="34">
        <f t="shared" ref="W7:W18" si="5">SUM(X7:X7)</f>
        <v>54</v>
      </c>
      <c r="X7" s="65">
        <f>X10</f>
        <v>54</v>
      </c>
      <c r="Y7" s="34">
        <f t="shared" ref="Y7:Y12" si="6">SUM(Z7:Z7)</f>
        <v>38</v>
      </c>
      <c r="Z7" s="34">
        <f>SUM(Z8:Z12)</f>
        <v>38</v>
      </c>
      <c r="AA7" s="34">
        <f>SUM(AB7:AC7)</f>
        <v>82</v>
      </c>
      <c r="AB7" s="34">
        <f>SUM(AB8:AB12)</f>
        <v>0</v>
      </c>
      <c r="AC7" s="34">
        <f>SUM(AC8:AC12)</f>
        <v>82</v>
      </c>
      <c r="AD7" s="65">
        <f t="shared" si="1"/>
        <v>50</v>
      </c>
      <c r="AE7" s="34">
        <f>SUM(AE8:AE12)</f>
        <v>0</v>
      </c>
      <c r="AF7" s="34">
        <f>SUM(AF8:AF12)</f>
        <v>50</v>
      </c>
      <c r="AG7" s="77">
        <f t="shared" ref="AG7:AG37" si="7">S7+T7+U7+V7+W7+Y7+AA7+AD7</f>
        <v>274</v>
      </c>
      <c r="AH7" s="65">
        <f t="shared" ref="AH7:AH38" si="8">R7+AG7</f>
        <v>5254</v>
      </c>
      <c r="AI7" s="79">
        <f>SUM(AI8:AI12)</f>
        <v>77</v>
      </c>
      <c r="AJ7" s="53">
        <f>AJ8+AJ9+AJ10+AJ11+AJ12</f>
        <v>75</v>
      </c>
      <c r="AK7" s="49">
        <f>SUM(AI7:AJ7)</f>
        <v>152</v>
      </c>
      <c r="AL7" s="53">
        <f>AL8+AL9+AL10+AL11+AL12</f>
        <v>0</v>
      </c>
      <c r="AM7" s="51">
        <f t="shared" ref="AM7:AM70" si="9">AL7</f>
        <v>0</v>
      </c>
      <c r="AN7" s="49">
        <f>AK7+AM7</f>
        <v>152</v>
      </c>
      <c r="AO7" s="34">
        <f>SUM(AO8:AO12)</f>
        <v>300</v>
      </c>
      <c r="AP7" s="34">
        <f>SUM(AP8:AP12)</f>
        <v>800</v>
      </c>
      <c r="AQ7" s="49">
        <f>AO7+AP7</f>
        <v>1100</v>
      </c>
      <c r="AR7" s="69">
        <f>AR8+AR9+AR10+AR11+AR12</f>
        <v>0</v>
      </c>
      <c r="AS7" s="64">
        <f t="shared" ref="AS7:AS71" si="10">AR7</f>
        <v>0</v>
      </c>
      <c r="AT7" s="64">
        <f>AQ7+AS7</f>
        <v>1100</v>
      </c>
      <c r="AU7" s="34">
        <f>SUM(AU8:AU12)</f>
        <v>507</v>
      </c>
      <c r="AV7" s="64">
        <f t="shared" ref="AV7:AV70" si="11">AU7</f>
        <v>507</v>
      </c>
      <c r="AW7" s="84">
        <f t="shared" ref="AW7:AW37" si="12">K7+R7+AK7+AQ7+AV7</f>
        <v>72916</v>
      </c>
      <c r="AX7" s="84">
        <f t="shared" ref="AX7:AX37" si="13">L7+AG7+AM7+AS7</f>
        <v>832</v>
      </c>
      <c r="AY7" s="64">
        <f>SUM(AW7:AX7)</f>
        <v>73748</v>
      </c>
    </row>
    <row r="8" spans="1:51">
      <c r="A8" s="35" t="s">
        <v>45</v>
      </c>
      <c r="B8" s="36">
        <v>14972</v>
      </c>
      <c r="C8" s="36">
        <v>9771</v>
      </c>
      <c r="D8" s="36">
        <v>1349</v>
      </c>
      <c r="E8" s="36">
        <v>642</v>
      </c>
      <c r="F8" s="36">
        <v>2530</v>
      </c>
      <c r="G8" s="36">
        <v>1026</v>
      </c>
      <c r="H8" s="36">
        <v>597</v>
      </c>
      <c r="I8" s="48">
        <f t="shared" si="3"/>
        <v>30887</v>
      </c>
      <c r="J8" s="54">
        <v>171</v>
      </c>
      <c r="K8" s="50">
        <f t="shared" si="4"/>
        <v>30887</v>
      </c>
      <c r="L8" s="50">
        <f t="shared" si="4"/>
        <v>171</v>
      </c>
      <c r="M8" s="50">
        <f t="shared" ref="M8:M70" si="14">SUM(K8:L8)</f>
        <v>31058</v>
      </c>
      <c r="N8" s="53"/>
      <c r="O8" s="53">
        <v>25</v>
      </c>
      <c r="P8" s="55">
        <v>115</v>
      </c>
      <c r="Q8" s="53">
        <v>1814</v>
      </c>
      <c r="R8" s="64">
        <f>SUM(N8:Q8)</f>
        <v>1954</v>
      </c>
      <c r="S8" s="53"/>
      <c r="T8" s="53">
        <v>50</v>
      </c>
      <c r="U8" s="66"/>
      <c r="V8" s="66"/>
      <c r="W8" s="34">
        <f t="shared" si="5"/>
        <v>0</v>
      </c>
      <c r="X8" s="67"/>
      <c r="Y8" s="34">
        <f t="shared" si="6"/>
        <v>19</v>
      </c>
      <c r="Z8" s="66">
        <v>19</v>
      </c>
      <c r="AA8" s="34">
        <f t="shared" ref="AA8:AA71" si="15">SUM(AB8:AC8)</f>
        <v>82</v>
      </c>
      <c r="AB8" s="51"/>
      <c r="AC8" s="51">
        <v>82</v>
      </c>
      <c r="AD8" s="65">
        <f t="shared" si="1"/>
        <v>50</v>
      </c>
      <c r="AE8" s="74"/>
      <c r="AF8" s="74">
        <v>50</v>
      </c>
      <c r="AG8" s="77">
        <f t="shared" si="7"/>
        <v>201</v>
      </c>
      <c r="AH8" s="65">
        <f t="shared" si="8"/>
        <v>2155</v>
      </c>
      <c r="AI8" s="80">
        <v>77</v>
      </c>
      <c r="AJ8" s="53">
        <v>75</v>
      </c>
      <c r="AK8" s="49">
        <f>SUM(AI8:AJ8)</f>
        <v>152</v>
      </c>
      <c r="AL8" s="53"/>
      <c r="AM8" s="51">
        <f t="shared" si="9"/>
        <v>0</v>
      </c>
      <c r="AN8" s="49">
        <f>AK8+AM8</f>
        <v>152</v>
      </c>
      <c r="AO8" s="36">
        <v>20</v>
      </c>
      <c r="AP8" s="36">
        <v>522</v>
      </c>
      <c r="AQ8" s="49">
        <f t="shared" ref="AQ8:AQ39" si="16">AO8+AP8</f>
        <v>542</v>
      </c>
      <c r="AR8" s="69"/>
      <c r="AS8" s="64">
        <f t="shared" si="10"/>
        <v>0</v>
      </c>
      <c r="AT8" s="64">
        <f>AQ8+AS8</f>
        <v>542</v>
      </c>
      <c r="AU8" s="53">
        <v>140</v>
      </c>
      <c r="AV8" s="64">
        <f t="shared" si="11"/>
        <v>140</v>
      </c>
      <c r="AW8" s="64">
        <f t="shared" si="12"/>
        <v>33675</v>
      </c>
      <c r="AX8" s="84">
        <f t="shared" si="13"/>
        <v>372</v>
      </c>
      <c r="AY8" s="64">
        <f t="shared" ref="AY8:AY70" si="17">SUM(AW8:AX8)</f>
        <v>34047</v>
      </c>
    </row>
    <row r="9" spans="1:51">
      <c r="A9" s="35" t="s">
        <v>46</v>
      </c>
      <c r="B9" s="36">
        <v>1347</v>
      </c>
      <c r="C9" s="36">
        <v>1448</v>
      </c>
      <c r="D9" s="36">
        <v>382</v>
      </c>
      <c r="E9" s="36">
        <v>165</v>
      </c>
      <c r="F9" s="36">
        <v>599</v>
      </c>
      <c r="G9" s="36">
        <v>264</v>
      </c>
      <c r="H9" s="36">
        <v>1239</v>
      </c>
      <c r="I9" s="48">
        <f t="shared" si="3"/>
        <v>5444</v>
      </c>
      <c r="J9" s="54">
        <v>85</v>
      </c>
      <c r="K9" s="50">
        <f t="shared" si="4"/>
        <v>5444</v>
      </c>
      <c r="L9" s="50">
        <f t="shared" si="4"/>
        <v>85</v>
      </c>
      <c r="M9" s="50">
        <f t="shared" si="14"/>
        <v>5529</v>
      </c>
      <c r="N9" s="53"/>
      <c r="O9" s="53">
        <v>48</v>
      </c>
      <c r="P9" s="55">
        <v>90</v>
      </c>
      <c r="Q9" s="53">
        <v>324</v>
      </c>
      <c r="R9" s="64">
        <f t="shared" ref="R9:R70" si="18">SUM(N9:Q9)</f>
        <v>462</v>
      </c>
      <c r="S9" s="53"/>
      <c r="T9" s="53"/>
      <c r="U9" s="66"/>
      <c r="V9" s="66"/>
      <c r="W9" s="34">
        <f t="shared" si="5"/>
        <v>0</v>
      </c>
      <c r="X9" s="67"/>
      <c r="Y9" s="34">
        <f t="shared" si="6"/>
        <v>2</v>
      </c>
      <c r="Z9" s="66">
        <v>2</v>
      </c>
      <c r="AA9" s="34">
        <f t="shared" si="15"/>
        <v>0</v>
      </c>
      <c r="AB9" s="51"/>
      <c r="AC9" s="51"/>
      <c r="AD9" s="65">
        <f t="shared" si="1"/>
        <v>0</v>
      </c>
      <c r="AE9" s="74"/>
      <c r="AF9" s="74"/>
      <c r="AG9" s="77">
        <f t="shared" si="7"/>
        <v>2</v>
      </c>
      <c r="AH9" s="65">
        <f t="shared" si="8"/>
        <v>464</v>
      </c>
      <c r="AI9" s="80"/>
      <c r="AJ9" s="53"/>
      <c r="AK9" s="49">
        <f t="shared" ref="AK9:AK37" si="19">SUM(AI9:AJ9)</f>
        <v>0</v>
      </c>
      <c r="AL9" s="53"/>
      <c r="AM9" s="51">
        <f t="shared" si="9"/>
        <v>0</v>
      </c>
      <c r="AN9" s="49">
        <f t="shared" ref="AN9:AN37" si="20">AK9+AM9</f>
        <v>0</v>
      </c>
      <c r="AO9" s="36">
        <v>70</v>
      </c>
      <c r="AP9" s="36">
        <v>50</v>
      </c>
      <c r="AQ9" s="49">
        <f t="shared" si="16"/>
        <v>120</v>
      </c>
      <c r="AR9" s="69"/>
      <c r="AS9" s="64">
        <f t="shared" si="10"/>
        <v>0</v>
      </c>
      <c r="AT9" s="64">
        <f t="shared" ref="AT9:AT71" si="21">AQ9+AS9</f>
        <v>120</v>
      </c>
      <c r="AU9" s="53">
        <v>80</v>
      </c>
      <c r="AV9" s="64">
        <f t="shared" si="11"/>
        <v>80</v>
      </c>
      <c r="AW9" s="64">
        <f t="shared" si="12"/>
        <v>6106</v>
      </c>
      <c r="AX9" s="84">
        <f t="shared" si="13"/>
        <v>87</v>
      </c>
      <c r="AY9" s="64">
        <f t="shared" si="17"/>
        <v>6193</v>
      </c>
    </row>
    <row r="10" spans="1:51">
      <c r="A10" s="35" t="s">
        <v>47</v>
      </c>
      <c r="B10" s="36"/>
      <c r="C10" s="36">
        <v>803</v>
      </c>
      <c r="D10" s="36">
        <v>338</v>
      </c>
      <c r="E10" s="36">
        <v>135</v>
      </c>
      <c r="F10" s="36">
        <v>885</v>
      </c>
      <c r="G10" s="36">
        <v>262</v>
      </c>
      <c r="H10" s="36">
        <v>1568</v>
      </c>
      <c r="I10" s="48">
        <f t="shared" si="3"/>
        <v>3991</v>
      </c>
      <c r="J10" s="54">
        <v>75</v>
      </c>
      <c r="K10" s="50">
        <f t="shared" si="4"/>
        <v>3991</v>
      </c>
      <c r="L10" s="50">
        <f t="shared" si="4"/>
        <v>75</v>
      </c>
      <c r="M10" s="50">
        <f t="shared" si="14"/>
        <v>4066</v>
      </c>
      <c r="N10" s="53"/>
      <c r="O10" s="53">
        <v>22</v>
      </c>
      <c r="P10" s="55">
        <v>90</v>
      </c>
      <c r="Q10" s="53">
        <v>465</v>
      </c>
      <c r="R10" s="64">
        <f t="shared" si="18"/>
        <v>577</v>
      </c>
      <c r="S10" s="53"/>
      <c r="T10" s="53"/>
      <c r="U10" s="66"/>
      <c r="V10" s="66"/>
      <c r="W10" s="34">
        <f t="shared" si="5"/>
        <v>54</v>
      </c>
      <c r="X10" s="67">
        <v>54</v>
      </c>
      <c r="Y10" s="34">
        <f t="shared" si="6"/>
        <v>3</v>
      </c>
      <c r="Z10" s="66">
        <v>3</v>
      </c>
      <c r="AA10" s="34">
        <f t="shared" si="15"/>
        <v>0</v>
      </c>
      <c r="AB10" s="51"/>
      <c r="AC10" s="51"/>
      <c r="AD10" s="65">
        <f t="shared" si="1"/>
        <v>0</v>
      </c>
      <c r="AE10" s="74"/>
      <c r="AF10" s="74"/>
      <c r="AG10" s="77">
        <f t="shared" si="7"/>
        <v>57</v>
      </c>
      <c r="AH10" s="65">
        <f t="shared" si="8"/>
        <v>634</v>
      </c>
      <c r="AI10" s="80"/>
      <c r="AJ10" s="53"/>
      <c r="AK10" s="49">
        <f t="shared" si="19"/>
        <v>0</v>
      </c>
      <c r="AL10" s="53"/>
      <c r="AM10" s="51">
        <f t="shared" si="9"/>
        <v>0</v>
      </c>
      <c r="AN10" s="49">
        <f t="shared" si="20"/>
        <v>0</v>
      </c>
      <c r="AO10" s="36">
        <v>50</v>
      </c>
      <c r="AP10" s="36">
        <v>75</v>
      </c>
      <c r="AQ10" s="49">
        <f t="shared" si="16"/>
        <v>125</v>
      </c>
      <c r="AR10" s="69"/>
      <c r="AS10" s="64">
        <f t="shared" si="10"/>
        <v>0</v>
      </c>
      <c r="AT10" s="64">
        <f t="shared" si="21"/>
        <v>125</v>
      </c>
      <c r="AU10" s="53">
        <v>65</v>
      </c>
      <c r="AV10" s="64">
        <f t="shared" si="11"/>
        <v>65</v>
      </c>
      <c r="AW10" s="64">
        <f t="shared" si="12"/>
        <v>4758</v>
      </c>
      <c r="AX10" s="84">
        <f t="shared" si="13"/>
        <v>132</v>
      </c>
      <c r="AY10" s="64">
        <f t="shared" si="17"/>
        <v>4890</v>
      </c>
    </row>
    <row r="11" spans="1:51">
      <c r="A11" s="35" t="s">
        <v>48</v>
      </c>
      <c r="B11" s="36">
        <v>3447</v>
      </c>
      <c r="C11" s="36">
        <v>2882</v>
      </c>
      <c r="D11" s="36">
        <v>677</v>
      </c>
      <c r="E11" s="36">
        <v>383</v>
      </c>
      <c r="F11" s="36">
        <v>487</v>
      </c>
      <c r="G11" s="36">
        <v>787</v>
      </c>
      <c r="H11" s="36">
        <v>3365</v>
      </c>
      <c r="I11" s="48">
        <f t="shared" si="3"/>
        <v>12028</v>
      </c>
      <c r="J11" s="54">
        <v>86</v>
      </c>
      <c r="K11" s="50">
        <f t="shared" si="4"/>
        <v>12028</v>
      </c>
      <c r="L11" s="50">
        <f>J11</f>
        <v>86</v>
      </c>
      <c r="M11" s="50">
        <f t="shared" si="14"/>
        <v>12114</v>
      </c>
      <c r="N11" s="53"/>
      <c r="O11" s="53">
        <v>45</v>
      </c>
      <c r="P11" s="55">
        <v>150</v>
      </c>
      <c r="Q11" s="53">
        <v>657</v>
      </c>
      <c r="R11" s="64">
        <f t="shared" si="18"/>
        <v>852</v>
      </c>
      <c r="S11" s="53"/>
      <c r="T11" s="53"/>
      <c r="U11" s="66"/>
      <c r="V11" s="66"/>
      <c r="W11" s="34">
        <f t="shared" si="5"/>
        <v>0</v>
      </c>
      <c r="X11" s="67"/>
      <c r="Y11" s="34">
        <f t="shared" si="6"/>
        <v>5</v>
      </c>
      <c r="Z11" s="66">
        <v>5</v>
      </c>
      <c r="AA11" s="34">
        <f t="shared" si="15"/>
        <v>0</v>
      </c>
      <c r="AB11" s="51"/>
      <c r="AC11" s="51"/>
      <c r="AD11" s="65">
        <f t="shared" si="1"/>
        <v>0</v>
      </c>
      <c r="AE11" s="74"/>
      <c r="AF11" s="74"/>
      <c r="AG11" s="77">
        <f t="shared" si="7"/>
        <v>5</v>
      </c>
      <c r="AH11" s="65">
        <f t="shared" si="8"/>
        <v>857</v>
      </c>
      <c r="AI11" s="80"/>
      <c r="AJ11" s="53"/>
      <c r="AK11" s="49">
        <f t="shared" si="19"/>
        <v>0</v>
      </c>
      <c r="AL11" s="53"/>
      <c r="AM11" s="51">
        <f t="shared" si="9"/>
        <v>0</v>
      </c>
      <c r="AN11" s="49">
        <f t="shared" si="20"/>
        <v>0</v>
      </c>
      <c r="AO11" s="36">
        <v>90</v>
      </c>
      <c r="AP11" s="36">
        <v>62</v>
      </c>
      <c r="AQ11" s="49">
        <f t="shared" si="16"/>
        <v>152</v>
      </c>
      <c r="AR11" s="69"/>
      <c r="AS11" s="64">
        <f t="shared" si="10"/>
        <v>0</v>
      </c>
      <c r="AT11" s="64">
        <f t="shared" si="21"/>
        <v>152</v>
      </c>
      <c r="AU11" s="53">
        <v>99</v>
      </c>
      <c r="AV11" s="64">
        <f t="shared" si="11"/>
        <v>99</v>
      </c>
      <c r="AW11" s="64">
        <f t="shared" si="12"/>
        <v>13131</v>
      </c>
      <c r="AX11" s="84">
        <f t="shared" si="13"/>
        <v>91</v>
      </c>
      <c r="AY11" s="64">
        <f t="shared" si="17"/>
        <v>13222</v>
      </c>
    </row>
    <row r="12" spans="1:51">
      <c r="A12" s="35" t="s">
        <v>49</v>
      </c>
      <c r="B12" s="36">
        <v>2649</v>
      </c>
      <c r="C12" s="36">
        <v>3358</v>
      </c>
      <c r="D12" s="36">
        <v>1106</v>
      </c>
      <c r="E12" s="36">
        <v>316</v>
      </c>
      <c r="F12" s="36">
        <v>1163</v>
      </c>
      <c r="G12" s="36">
        <v>956</v>
      </c>
      <c r="H12" s="36">
        <v>4279</v>
      </c>
      <c r="I12" s="48">
        <f t="shared" si="3"/>
        <v>13827</v>
      </c>
      <c r="J12" s="54">
        <v>141</v>
      </c>
      <c r="K12" s="50">
        <f t="shared" si="4"/>
        <v>13827</v>
      </c>
      <c r="L12" s="50">
        <f>J12</f>
        <v>141</v>
      </c>
      <c r="M12" s="50">
        <f t="shared" si="14"/>
        <v>13968</v>
      </c>
      <c r="N12" s="53"/>
      <c r="O12" s="53">
        <v>36</v>
      </c>
      <c r="P12" s="55">
        <v>150</v>
      </c>
      <c r="Q12" s="53">
        <v>949</v>
      </c>
      <c r="R12" s="64">
        <f t="shared" si="18"/>
        <v>1135</v>
      </c>
      <c r="S12" s="53"/>
      <c r="T12" s="53"/>
      <c r="U12" s="66"/>
      <c r="V12" s="66"/>
      <c r="W12" s="34">
        <f t="shared" si="5"/>
        <v>0</v>
      </c>
      <c r="X12" s="67"/>
      <c r="Y12" s="34">
        <f t="shared" si="6"/>
        <v>9</v>
      </c>
      <c r="Z12" s="66">
        <v>9</v>
      </c>
      <c r="AA12" s="34">
        <f t="shared" si="15"/>
        <v>0</v>
      </c>
      <c r="AB12" s="51"/>
      <c r="AC12" s="51"/>
      <c r="AD12" s="65">
        <f t="shared" si="1"/>
        <v>0</v>
      </c>
      <c r="AE12" s="74"/>
      <c r="AF12" s="74"/>
      <c r="AG12" s="77">
        <f t="shared" si="7"/>
        <v>9</v>
      </c>
      <c r="AH12" s="65">
        <f t="shared" si="8"/>
        <v>1144</v>
      </c>
      <c r="AI12" s="80"/>
      <c r="AJ12" s="53"/>
      <c r="AK12" s="49">
        <f t="shared" si="19"/>
        <v>0</v>
      </c>
      <c r="AL12" s="53"/>
      <c r="AM12" s="51">
        <f t="shared" si="9"/>
        <v>0</v>
      </c>
      <c r="AN12" s="49">
        <f t="shared" si="20"/>
        <v>0</v>
      </c>
      <c r="AO12" s="36">
        <v>70</v>
      </c>
      <c r="AP12" s="36">
        <v>91</v>
      </c>
      <c r="AQ12" s="49">
        <f t="shared" si="16"/>
        <v>161</v>
      </c>
      <c r="AR12" s="69"/>
      <c r="AS12" s="64">
        <f t="shared" si="10"/>
        <v>0</v>
      </c>
      <c r="AT12" s="64">
        <f t="shared" si="21"/>
        <v>161</v>
      </c>
      <c r="AU12" s="53">
        <v>123</v>
      </c>
      <c r="AV12" s="64">
        <f t="shared" si="11"/>
        <v>123</v>
      </c>
      <c r="AW12" s="64">
        <f t="shared" si="12"/>
        <v>15246</v>
      </c>
      <c r="AX12" s="64">
        <f t="shared" si="13"/>
        <v>150</v>
      </c>
      <c r="AY12" s="64">
        <f t="shared" si="17"/>
        <v>15396</v>
      </c>
    </row>
    <row r="13" s="17" customFormat="1" spans="1:51">
      <c r="A13" s="37" t="s">
        <v>50</v>
      </c>
      <c r="B13" s="34">
        <f t="shared" ref="B13:H13" si="22">SUM(B14:B16)</f>
        <v>22705</v>
      </c>
      <c r="C13" s="34">
        <f t="shared" si="22"/>
        <v>14326</v>
      </c>
      <c r="D13" s="34">
        <f t="shared" si="22"/>
        <v>1863</v>
      </c>
      <c r="E13" s="34">
        <f t="shared" si="22"/>
        <v>74</v>
      </c>
      <c r="F13" s="34">
        <f t="shared" si="22"/>
        <v>3281</v>
      </c>
      <c r="G13" s="34">
        <f t="shared" si="22"/>
        <v>3285</v>
      </c>
      <c r="H13" s="34">
        <f t="shared" si="22"/>
        <v>7609</v>
      </c>
      <c r="I13" s="48">
        <f t="shared" si="3"/>
        <v>53143</v>
      </c>
      <c r="J13" s="52">
        <f>SUM(J14:J16)</f>
        <v>426</v>
      </c>
      <c r="K13" s="50">
        <f t="shared" si="4"/>
        <v>53143</v>
      </c>
      <c r="L13" s="50">
        <f t="shared" si="4"/>
        <v>426</v>
      </c>
      <c r="M13" s="50">
        <f t="shared" si="14"/>
        <v>53569</v>
      </c>
      <c r="N13" s="53">
        <f>N14+N15+N16</f>
        <v>746</v>
      </c>
      <c r="O13" s="53">
        <f>O14+O15+O16</f>
        <v>88</v>
      </c>
      <c r="P13" s="53">
        <f>P14+P15+P16</f>
        <v>300</v>
      </c>
      <c r="Q13" s="34">
        <f>SUM(Q14:Q16)</f>
        <v>1418</v>
      </c>
      <c r="R13" s="64">
        <f t="shared" si="18"/>
        <v>2552</v>
      </c>
      <c r="S13" s="34">
        <f>SUM(S14:S16)</f>
        <v>333</v>
      </c>
      <c r="T13" s="53">
        <f>T14+T15+T16</f>
        <v>633</v>
      </c>
      <c r="U13" s="34">
        <f>SUM(U14:U16)</f>
        <v>0</v>
      </c>
      <c r="V13" s="34">
        <f>SUM(V14:V16)</f>
        <v>0</v>
      </c>
      <c r="W13" s="34">
        <f t="shared" si="5"/>
        <v>108</v>
      </c>
      <c r="X13" s="65">
        <f>X15</f>
        <v>108</v>
      </c>
      <c r="Y13" s="34">
        <f t="shared" ref="Y13:Y71" si="23">SUM(Z13:Z13)</f>
        <v>35</v>
      </c>
      <c r="Z13" s="34">
        <f>SUM(Z14:Z16)</f>
        <v>35</v>
      </c>
      <c r="AA13" s="34">
        <f t="shared" si="15"/>
        <v>0</v>
      </c>
      <c r="AB13" s="34">
        <f>SUM(AB14:AB16)</f>
        <v>0</v>
      </c>
      <c r="AC13" s="34">
        <f>SUM(AC14:AC16)</f>
        <v>0</v>
      </c>
      <c r="AD13" s="65">
        <f t="shared" si="1"/>
        <v>25</v>
      </c>
      <c r="AE13" s="34">
        <f>SUM(AE14:AE16)</f>
        <v>0</v>
      </c>
      <c r="AF13" s="34">
        <f>SUM(AF14:AF16)</f>
        <v>25</v>
      </c>
      <c r="AG13" s="77">
        <f t="shared" si="7"/>
        <v>1134</v>
      </c>
      <c r="AH13" s="65">
        <f t="shared" si="8"/>
        <v>3686</v>
      </c>
      <c r="AI13" s="79">
        <f>SUM(AI14:AI16)</f>
        <v>32</v>
      </c>
      <c r="AJ13" s="53">
        <f>AJ14+AJ15+AJ16</f>
        <v>0</v>
      </c>
      <c r="AK13" s="49">
        <f t="shared" si="19"/>
        <v>32</v>
      </c>
      <c r="AL13" s="53">
        <f>AL14+AL15+AL16</f>
        <v>575</v>
      </c>
      <c r="AM13" s="51">
        <f t="shared" si="9"/>
        <v>575</v>
      </c>
      <c r="AN13" s="49">
        <f t="shared" si="20"/>
        <v>607</v>
      </c>
      <c r="AO13" s="34">
        <f>SUM(AO14:AO16)</f>
        <v>300</v>
      </c>
      <c r="AP13" s="34">
        <f>SUM(AP14:AP16)</f>
        <v>246</v>
      </c>
      <c r="AQ13" s="49">
        <f t="shared" si="16"/>
        <v>546</v>
      </c>
      <c r="AR13" s="69">
        <f>AR14+AR15+AR16</f>
        <v>141</v>
      </c>
      <c r="AS13" s="64">
        <f t="shared" si="10"/>
        <v>141</v>
      </c>
      <c r="AT13" s="64">
        <f t="shared" si="21"/>
        <v>687</v>
      </c>
      <c r="AU13" s="34">
        <f>SUM(AU14:AU16)</f>
        <v>365</v>
      </c>
      <c r="AV13" s="64">
        <f t="shared" si="11"/>
        <v>365</v>
      </c>
      <c r="AW13" s="64">
        <f t="shared" si="12"/>
        <v>56638</v>
      </c>
      <c r="AX13" s="84">
        <f t="shared" si="13"/>
        <v>2276</v>
      </c>
      <c r="AY13" s="64">
        <f t="shared" si="17"/>
        <v>58914</v>
      </c>
    </row>
    <row r="14" spans="1:51">
      <c r="A14" s="24" t="s">
        <v>45</v>
      </c>
      <c r="B14" s="36">
        <v>9755</v>
      </c>
      <c r="C14" s="36">
        <v>5311</v>
      </c>
      <c r="D14" s="38">
        <v>458</v>
      </c>
      <c r="E14" s="38">
        <v>67</v>
      </c>
      <c r="F14" s="38">
        <v>582</v>
      </c>
      <c r="G14" s="36">
        <v>388</v>
      </c>
      <c r="H14" s="36">
        <v>506</v>
      </c>
      <c r="I14" s="48">
        <f t="shared" ref="I14:I70" si="24">SUM(B14:H14)</f>
        <v>17067</v>
      </c>
      <c r="J14" s="54">
        <v>95</v>
      </c>
      <c r="K14" s="50">
        <f t="shared" si="4"/>
        <v>17067</v>
      </c>
      <c r="L14" s="50">
        <f>J14</f>
        <v>95</v>
      </c>
      <c r="M14" s="50">
        <f t="shared" si="14"/>
        <v>17162</v>
      </c>
      <c r="N14" s="53">
        <v>513</v>
      </c>
      <c r="O14" s="53">
        <v>12</v>
      </c>
      <c r="P14" s="55">
        <v>60</v>
      </c>
      <c r="Q14" s="53">
        <v>419</v>
      </c>
      <c r="R14" s="64">
        <f t="shared" si="18"/>
        <v>1004</v>
      </c>
      <c r="S14" s="53">
        <v>138</v>
      </c>
      <c r="T14" s="53">
        <v>294</v>
      </c>
      <c r="U14" s="66"/>
      <c r="V14" s="66"/>
      <c r="W14" s="34">
        <f t="shared" si="5"/>
        <v>0</v>
      </c>
      <c r="X14" s="67"/>
      <c r="Y14" s="34">
        <f t="shared" si="23"/>
        <v>9</v>
      </c>
      <c r="Z14" s="66">
        <v>9</v>
      </c>
      <c r="AA14" s="34">
        <f t="shared" si="15"/>
        <v>0</v>
      </c>
      <c r="AB14" s="51"/>
      <c r="AC14" s="51"/>
      <c r="AD14" s="65">
        <f t="shared" si="1"/>
        <v>25</v>
      </c>
      <c r="AE14" s="74"/>
      <c r="AF14" s="74">
        <v>25</v>
      </c>
      <c r="AG14" s="77">
        <f t="shared" si="7"/>
        <v>466</v>
      </c>
      <c r="AH14" s="65">
        <f t="shared" si="8"/>
        <v>1470</v>
      </c>
      <c r="AI14" s="80">
        <v>9</v>
      </c>
      <c r="AJ14" s="53"/>
      <c r="AK14" s="49">
        <f t="shared" si="19"/>
        <v>9</v>
      </c>
      <c r="AL14" s="53">
        <v>375</v>
      </c>
      <c r="AM14" s="51">
        <f t="shared" si="9"/>
        <v>375</v>
      </c>
      <c r="AN14" s="49">
        <f t="shared" si="20"/>
        <v>384</v>
      </c>
      <c r="AO14" s="36">
        <v>50</v>
      </c>
      <c r="AP14" s="36">
        <v>5</v>
      </c>
      <c r="AQ14" s="49">
        <f t="shared" si="16"/>
        <v>55</v>
      </c>
      <c r="AR14" s="69">
        <v>141</v>
      </c>
      <c r="AS14" s="64">
        <f t="shared" si="10"/>
        <v>141</v>
      </c>
      <c r="AT14" s="64">
        <f t="shared" si="21"/>
        <v>196</v>
      </c>
      <c r="AU14" s="53">
        <v>115</v>
      </c>
      <c r="AV14" s="64">
        <f t="shared" si="11"/>
        <v>115</v>
      </c>
      <c r="AW14" s="64">
        <f t="shared" si="12"/>
        <v>18250</v>
      </c>
      <c r="AX14" s="84">
        <f t="shared" si="13"/>
        <v>1077</v>
      </c>
      <c r="AY14" s="64">
        <f t="shared" si="17"/>
        <v>19327</v>
      </c>
    </row>
    <row r="15" spans="1:51">
      <c r="A15" s="24" t="s">
        <v>51</v>
      </c>
      <c r="B15" s="36">
        <v>5235</v>
      </c>
      <c r="C15" s="36">
        <v>3528</v>
      </c>
      <c r="D15" s="36">
        <v>512</v>
      </c>
      <c r="E15" s="36">
        <v>57</v>
      </c>
      <c r="F15" s="36">
        <v>1195</v>
      </c>
      <c r="G15" s="36">
        <v>893</v>
      </c>
      <c r="H15" s="36">
        <v>2247</v>
      </c>
      <c r="I15" s="48">
        <f t="shared" si="24"/>
        <v>13667</v>
      </c>
      <c r="J15" s="54">
        <v>166</v>
      </c>
      <c r="K15" s="50">
        <f t="shared" si="4"/>
        <v>13667</v>
      </c>
      <c r="L15" s="50">
        <f t="shared" si="4"/>
        <v>166</v>
      </c>
      <c r="M15" s="50">
        <f t="shared" si="14"/>
        <v>13833</v>
      </c>
      <c r="N15" s="53">
        <v>163</v>
      </c>
      <c r="O15" s="53">
        <v>30</v>
      </c>
      <c r="P15" s="55">
        <v>90</v>
      </c>
      <c r="Q15" s="53">
        <v>532</v>
      </c>
      <c r="R15" s="64">
        <f t="shared" si="18"/>
        <v>815</v>
      </c>
      <c r="S15" s="53">
        <v>79</v>
      </c>
      <c r="T15" s="53">
        <v>160</v>
      </c>
      <c r="U15" s="66"/>
      <c r="V15" s="66"/>
      <c r="W15" s="34">
        <f t="shared" si="5"/>
        <v>108</v>
      </c>
      <c r="X15" s="67">
        <v>108</v>
      </c>
      <c r="Y15" s="34">
        <f t="shared" si="23"/>
        <v>15</v>
      </c>
      <c r="Z15" s="66">
        <v>15</v>
      </c>
      <c r="AA15" s="34">
        <f t="shared" si="15"/>
        <v>0</v>
      </c>
      <c r="AB15" s="51"/>
      <c r="AC15" s="51"/>
      <c r="AD15" s="65">
        <f t="shared" si="1"/>
        <v>0</v>
      </c>
      <c r="AE15" s="74"/>
      <c r="AF15" s="74"/>
      <c r="AG15" s="77">
        <f t="shared" si="7"/>
        <v>362</v>
      </c>
      <c r="AH15" s="65">
        <f t="shared" si="8"/>
        <v>1177</v>
      </c>
      <c r="AI15" s="80">
        <v>8</v>
      </c>
      <c r="AJ15" s="53"/>
      <c r="AK15" s="49">
        <f t="shared" si="19"/>
        <v>8</v>
      </c>
      <c r="AL15" s="53">
        <v>200</v>
      </c>
      <c r="AM15" s="51">
        <f t="shared" si="9"/>
        <v>200</v>
      </c>
      <c r="AN15" s="49">
        <f t="shared" si="20"/>
        <v>208</v>
      </c>
      <c r="AO15" s="36">
        <v>120</v>
      </c>
      <c r="AP15" s="36">
        <v>114</v>
      </c>
      <c r="AQ15" s="49">
        <f t="shared" si="16"/>
        <v>234</v>
      </c>
      <c r="AR15" s="69"/>
      <c r="AS15" s="64">
        <f t="shared" si="10"/>
        <v>0</v>
      </c>
      <c r="AT15" s="64">
        <f t="shared" si="21"/>
        <v>234</v>
      </c>
      <c r="AU15" s="53">
        <v>89</v>
      </c>
      <c r="AV15" s="64">
        <f t="shared" si="11"/>
        <v>89</v>
      </c>
      <c r="AW15" s="64">
        <f t="shared" si="12"/>
        <v>14813</v>
      </c>
      <c r="AX15" s="84">
        <f t="shared" si="13"/>
        <v>728</v>
      </c>
      <c r="AY15" s="64">
        <f t="shared" si="17"/>
        <v>15541</v>
      </c>
    </row>
    <row r="16" spans="1:51">
      <c r="A16" s="24" t="s">
        <v>52</v>
      </c>
      <c r="B16" s="36">
        <v>7715</v>
      </c>
      <c r="C16" s="36">
        <v>5487</v>
      </c>
      <c r="D16" s="36">
        <v>893</v>
      </c>
      <c r="E16" s="36">
        <v>-50</v>
      </c>
      <c r="F16" s="36">
        <v>1504</v>
      </c>
      <c r="G16" s="36">
        <v>2004</v>
      </c>
      <c r="H16" s="36">
        <v>4856</v>
      </c>
      <c r="I16" s="48">
        <f t="shared" ref="I16:I21" si="25">SUM(B16:H16)</f>
        <v>22409</v>
      </c>
      <c r="J16" s="54">
        <v>165</v>
      </c>
      <c r="K16" s="50">
        <f t="shared" si="4"/>
        <v>22409</v>
      </c>
      <c r="L16" s="50">
        <f t="shared" si="4"/>
        <v>165</v>
      </c>
      <c r="M16" s="50">
        <f t="shared" si="14"/>
        <v>22574</v>
      </c>
      <c r="N16" s="53">
        <v>70</v>
      </c>
      <c r="O16" s="53">
        <v>46</v>
      </c>
      <c r="P16" s="55">
        <v>150</v>
      </c>
      <c r="Q16" s="53">
        <v>467</v>
      </c>
      <c r="R16" s="64">
        <f t="shared" si="18"/>
        <v>733</v>
      </c>
      <c r="S16" s="53">
        <v>116</v>
      </c>
      <c r="T16" s="53">
        <v>179</v>
      </c>
      <c r="U16" s="66"/>
      <c r="V16" s="66"/>
      <c r="W16" s="34">
        <f t="shared" si="5"/>
        <v>0</v>
      </c>
      <c r="X16" s="67"/>
      <c r="Y16" s="34">
        <f t="shared" si="23"/>
        <v>11</v>
      </c>
      <c r="Z16" s="66">
        <v>11</v>
      </c>
      <c r="AA16" s="34">
        <f t="shared" si="15"/>
        <v>0</v>
      </c>
      <c r="AB16" s="51"/>
      <c r="AC16" s="51"/>
      <c r="AD16" s="65">
        <f t="shared" si="1"/>
        <v>0</v>
      </c>
      <c r="AE16" s="74"/>
      <c r="AF16" s="74"/>
      <c r="AG16" s="77">
        <f t="shared" si="7"/>
        <v>306</v>
      </c>
      <c r="AH16" s="65">
        <f t="shared" si="8"/>
        <v>1039</v>
      </c>
      <c r="AI16" s="80">
        <v>15</v>
      </c>
      <c r="AJ16" s="53"/>
      <c r="AK16" s="49">
        <f t="shared" si="19"/>
        <v>15</v>
      </c>
      <c r="AL16" s="53"/>
      <c r="AM16" s="51">
        <f t="shared" si="9"/>
        <v>0</v>
      </c>
      <c r="AN16" s="49">
        <f t="shared" si="20"/>
        <v>15</v>
      </c>
      <c r="AO16" s="36">
        <v>130</v>
      </c>
      <c r="AP16" s="36">
        <v>127</v>
      </c>
      <c r="AQ16" s="49">
        <f t="shared" si="16"/>
        <v>257</v>
      </c>
      <c r="AR16" s="69"/>
      <c r="AS16" s="64">
        <f t="shared" si="10"/>
        <v>0</v>
      </c>
      <c r="AT16" s="64">
        <f t="shared" si="21"/>
        <v>257</v>
      </c>
      <c r="AU16" s="53">
        <v>161</v>
      </c>
      <c r="AV16" s="64">
        <f t="shared" si="11"/>
        <v>161</v>
      </c>
      <c r="AW16" s="64">
        <f t="shared" si="12"/>
        <v>23575</v>
      </c>
      <c r="AX16" s="84">
        <f t="shared" si="13"/>
        <v>471</v>
      </c>
      <c r="AY16" s="64">
        <f t="shared" si="17"/>
        <v>24046</v>
      </c>
    </row>
    <row r="17" s="17" customFormat="1" spans="1:51">
      <c r="A17" s="37" t="s">
        <v>53</v>
      </c>
      <c r="B17" s="34">
        <f t="shared" ref="B17:H17" si="26">SUM(B18:B25)</f>
        <v>41655</v>
      </c>
      <c r="C17" s="34">
        <f t="shared" si="26"/>
        <v>32598</v>
      </c>
      <c r="D17" s="34">
        <f t="shared" si="26"/>
        <v>5483</v>
      </c>
      <c r="E17" s="34">
        <f t="shared" si="26"/>
        <v>-2133</v>
      </c>
      <c r="F17" s="34">
        <f t="shared" si="26"/>
        <v>4776</v>
      </c>
      <c r="G17" s="34">
        <f t="shared" si="26"/>
        <v>8994</v>
      </c>
      <c r="H17" s="34">
        <f t="shared" si="26"/>
        <v>22997</v>
      </c>
      <c r="I17" s="48">
        <f t="shared" si="25"/>
        <v>114370</v>
      </c>
      <c r="J17" s="52">
        <f>SUM(J18:J25)</f>
        <v>1134</v>
      </c>
      <c r="K17" s="50">
        <f t="shared" si="4"/>
        <v>114370</v>
      </c>
      <c r="L17" s="50">
        <f t="shared" si="4"/>
        <v>1134</v>
      </c>
      <c r="M17" s="50">
        <f t="shared" si="14"/>
        <v>115504</v>
      </c>
      <c r="N17" s="34">
        <f>SUM(N18:N25)</f>
        <v>829</v>
      </c>
      <c r="O17" s="34">
        <f>SUM(O18:O25)</f>
        <v>625</v>
      </c>
      <c r="P17" s="34">
        <f>SUM(P18:P25)</f>
        <v>1155</v>
      </c>
      <c r="Q17" s="34">
        <f>SUM(Q18:Q25)</f>
        <v>3243</v>
      </c>
      <c r="R17" s="64">
        <f t="shared" si="18"/>
        <v>5852</v>
      </c>
      <c r="S17" s="34">
        <f>SUM(S18:S25)</f>
        <v>850</v>
      </c>
      <c r="T17" s="34">
        <f t="shared" ref="T17:V17" si="27">SUM(T18:T25)</f>
        <v>1107</v>
      </c>
      <c r="U17" s="34">
        <f t="shared" si="27"/>
        <v>0</v>
      </c>
      <c r="V17" s="34">
        <f t="shared" si="27"/>
        <v>0</v>
      </c>
      <c r="W17" s="34">
        <f t="shared" si="5"/>
        <v>270</v>
      </c>
      <c r="X17" s="65">
        <f>SUM(X18:X25)</f>
        <v>270</v>
      </c>
      <c r="Y17" s="34">
        <f t="shared" si="23"/>
        <v>111</v>
      </c>
      <c r="Z17" s="34">
        <f>SUM(Z18:Z25)</f>
        <v>111</v>
      </c>
      <c r="AA17" s="34">
        <f t="shared" si="15"/>
        <v>0</v>
      </c>
      <c r="AB17" s="34">
        <f>SUM(AB18:AB25)</f>
        <v>0</v>
      </c>
      <c r="AC17" s="34">
        <f>SUM(AC18:AC25)</f>
        <v>0</v>
      </c>
      <c r="AD17" s="65">
        <f t="shared" si="1"/>
        <v>23</v>
      </c>
      <c r="AE17" s="34">
        <f>SUM(AE18:AE25)</f>
        <v>0</v>
      </c>
      <c r="AF17" s="34">
        <f>SUM(AF18:AF25)</f>
        <v>23</v>
      </c>
      <c r="AG17" s="77">
        <f t="shared" si="7"/>
        <v>2361</v>
      </c>
      <c r="AH17" s="65">
        <f t="shared" si="8"/>
        <v>8213</v>
      </c>
      <c r="AI17" s="79">
        <f>SUM(AI18:AI25)</f>
        <v>82</v>
      </c>
      <c r="AJ17" s="34">
        <f>SUM(AJ18:AJ25)</f>
        <v>90</v>
      </c>
      <c r="AK17" s="49">
        <f t="shared" si="19"/>
        <v>172</v>
      </c>
      <c r="AL17" s="34">
        <f>SUM(AL18:AL25)</f>
        <v>850</v>
      </c>
      <c r="AM17" s="51">
        <f t="shared" si="9"/>
        <v>850</v>
      </c>
      <c r="AN17" s="49">
        <f t="shared" si="20"/>
        <v>1022</v>
      </c>
      <c r="AO17" s="34">
        <f>SUM(AO18:AO25)</f>
        <v>790</v>
      </c>
      <c r="AP17" s="34">
        <f>SUM(AP18:AP25)</f>
        <v>380</v>
      </c>
      <c r="AQ17" s="49">
        <f t="shared" si="16"/>
        <v>1170</v>
      </c>
      <c r="AR17" s="34">
        <f>SUM(AR18:AR25)</f>
        <v>0</v>
      </c>
      <c r="AS17" s="64">
        <f t="shared" si="10"/>
        <v>0</v>
      </c>
      <c r="AT17" s="64">
        <f t="shared" si="21"/>
        <v>1170</v>
      </c>
      <c r="AU17" s="34">
        <f>SUM(AU18:AU25)</f>
        <v>880</v>
      </c>
      <c r="AV17" s="64">
        <f t="shared" si="11"/>
        <v>880</v>
      </c>
      <c r="AW17" s="64">
        <f t="shared" si="12"/>
        <v>122444</v>
      </c>
      <c r="AX17" s="84">
        <f t="shared" si="13"/>
        <v>4345</v>
      </c>
      <c r="AY17" s="64">
        <f t="shared" si="17"/>
        <v>126789</v>
      </c>
    </row>
    <row r="18" spans="1:51">
      <c r="A18" s="24" t="s">
        <v>45</v>
      </c>
      <c r="B18" s="39">
        <v>3450</v>
      </c>
      <c r="C18" s="39">
        <v>1874</v>
      </c>
      <c r="D18" s="39">
        <v>165</v>
      </c>
      <c r="E18" s="39">
        <v>-27</v>
      </c>
      <c r="F18" s="39">
        <v>300</v>
      </c>
      <c r="G18" s="39">
        <v>401</v>
      </c>
      <c r="H18" s="39">
        <v>646</v>
      </c>
      <c r="I18" s="48">
        <f t="shared" si="25"/>
        <v>6809</v>
      </c>
      <c r="J18" s="54">
        <v>104</v>
      </c>
      <c r="K18" s="50">
        <f t="shared" si="4"/>
        <v>6809</v>
      </c>
      <c r="L18" s="50">
        <f t="shared" si="4"/>
        <v>104</v>
      </c>
      <c r="M18" s="50">
        <f t="shared" si="14"/>
        <v>6913</v>
      </c>
      <c r="N18" s="34">
        <v>284</v>
      </c>
      <c r="O18" s="34">
        <v>14</v>
      </c>
      <c r="P18" s="55">
        <v>80</v>
      </c>
      <c r="Q18" s="53">
        <v>225</v>
      </c>
      <c r="R18" s="64">
        <f t="shared" si="18"/>
        <v>603</v>
      </c>
      <c r="S18" s="53">
        <v>108</v>
      </c>
      <c r="T18" s="34">
        <v>218</v>
      </c>
      <c r="U18" s="66"/>
      <c r="V18" s="66"/>
      <c r="W18" s="34">
        <f t="shared" si="5"/>
        <v>0</v>
      </c>
      <c r="X18" s="67"/>
      <c r="Y18" s="34">
        <f t="shared" si="23"/>
        <v>22</v>
      </c>
      <c r="Z18" s="66">
        <v>22</v>
      </c>
      <c r="AA18" s="34">
        <f t="shared" si="15"/>
        <v>0</v>
      </c>
      <c r="AB18" s="39"/>
      <c r="AC18" s="39"/>
      <c r="AD18" s="65">
        <f t="shared" si="1"/>
        <v>23</v>
      </c>
      <c r="AE18" s="74"/>
      <c r="AF18" s="74">
        <v>23</v>
      </c>
      <c r="AG18" s="77">
        <f t="shared" si="7"/>
        <v>371</v>
      </c>
      <c r="AH18" s="65">
        <f t="shared" si="8"/>
        <v>974</v>
      </c>
      <c r="AI18" s="81">
        <v>3</v>
      </c>
      <c r="AJ18" s="53">
        <v>75</v>
      </c>
      <c r="AK18" s="49">
        <f t="shared" si="19"/>
        <v>78</v>
      </c>
      <c r="AL18" s="53"/>
      <c r="AM18" s="51">
        <f t="shared" si="9"/>
        <v>0</v>
      </c>
      <c r="AN18" s="49">
        <f t="shared" si="20"/>
        <v>78</v>
      </c>
      <c r="AO18" s="39">
        <v>90</v>
      </c>
      <c r="AP18" s="39">
        <v>71</v>
      </c>
      <c r="AQ18" s="49">
        <f t="shared" si="16"/>
        <v>161</v>
      </c>
      <c r="AR18" s="69"/>
      <c r="AS18" s="64">
        <f t="shared" si="10"/>
        <v>0</v>
      </c>
      <c r="AT18" s="64">
        <f t="shared" si="21"/>
        <v>161</v>
      </c>
      <c r="AU18" s="53">
        <v>125</v>
      </c>
      <c r="AV18" s="64">
        <f t="shared" si="11"/>
        <v>125</v>
      </c>
      <c r="AW18" s="64">
        <f t="shared" si="12"/>
        <v>7776</v>
      </c>
      <c r="AX18" s="84">
        <f t="shared" si="13"/>
        <v>475</v>
      </c>
      <c r="AY18" s="64">
        <f t="shared" si="17"/>
        <v>8251</v>
      </c>
    </row>
    <row r="19" spans="1:51">
      <c r="A19" s="24" t="s">
        <v>54</v>
      </c>
      <c r="B19" s="36">
        <v>7112</v>
      </c>
      <c r="C19" s="39">
        <v>5637</v>
      </c>
      <c r="D19" s="36">
        <v>1094</v>
      </c>
      <c r="E19" s="36">
        <v>-438</v>
      </c>
      <c r="F19" s="36">
        <v>1112</v>
      </c>
      <c r="G19" s="36">
        <v>1768</v>
      </c>
      <c r="H19" s="36">
        <v>4524</v>
      </c>
      <c r="I19" s="48">
        <f t="shared" si="25"/>
        <v>20809</v>
      </c>
      <c r="J19" s="54">
        <v>181</v>
      </c>
      <c r="K19" s="50">
        <f t="shared" si="4"/>
        <v>20809</v>
      </c>
      <c r="L19" s="50">
        <f t="shared" si="4"/>
        <v>181</v>
      </c>
      <c r="M19" s="50">
        <f t="shared" si="14"/>
        <v>20990</v>
      </c>
      <c r="N19" s="53">
        <v>166</v>
      </c>
      <c r="O19" s="53">
        <v>187</v>
      </c>
      <c r="P19" s="55">
        <v>185</v>
      </c>
      <c r="Q19" s="53">
        <v>606</v>
      </c>
      <c r="R19" s="64">
        <f t="shared" si="18"/>
        <v>1144</v>
      </c>
      <c r="S19" s="53">
        <v>145</v>
      </c>
      <c r="T19" s="53">
        <v>170</v>
      </c>
      <c r="U19" s="66"/>
      <c r="V19" s="66"/>
      <c r="W19" s="34">
        <f t="shared" ref="W19:W27" si="28">SUM(X19:X19)</f>
        <v>0</v>
      </c>
      <c r="X19" s="67"/>
      <c r="Y19" s="34">
        <f t="shared" si="23"/>
        <v>24</v>
      </c>
      <c r="Z19" s="66">
        <v>24</v>
      </c>
      <c r="AA19" s="34">
        <f t="shared" si="15"/>
        <v>0</v>
      </c>
      <c r="AB19" s="51"/>
      <c r="AC19" s="51"/>
      <c r="AD19" s="65">
        <f t="shared" ref="AD19:AD27" si="29">SUM(AE19:AF19)</f>
        <v>0</v>
      </c>
      <c r="AE19" s="74"/>
      <c r="AF19" s="74"/>
      <c r="AG19" s="77">
        <f t="shared" si="7"/>
        <v>339</v>
      </c>
      <c r="AH19" s="65">
        <f t="shared" si="8"/>
        <v>1483</v>
      </c>
      <c r="AI19" s="82">
        <v>17</v>
      </c>
      <c r="AJ19" s="53"/>
      <c r="AK19" s="49">
        <f t="shared" si="19"/>
        <v>17</v>
      </c>
      <c r="AL19" s="53"/>
      <c r="AM19" s="51">
        <f t="shared" si="9"/>
        <v>0</v>
      </c>
      <c r="AN19" s="49">
        <f t="shared" si="20"/>
        <v>17</v>
      </c>
      <c r="AO19" s="36">
        <v>130</v>
      </c>
      <c r="AP19" s="36">
        <v>66</v>
      </c>
      <c r="AQ19" s="49">
        <f t="shared" si="16"/>
        <v>196</v>
      </c>
      <c r="AR19" s="69"/>
      <c r="AS19" s="64">
        <f t="shared" si="10"/>
        <v>0</v>
      </c>
      <c r="AT19" s="64">
        <f t="shared" si="21"/>
        <v>196</v>
      </c>
      <c r="AU19" s="53">
        <v>118</v>
      </c>
      <c r="AV19" s="64">
        <f t="shared" si="11"/>
        <v>118</v>
      </c>
      <c r="AW19" s="64">
        <f t="shared" si="12"/>
        <v>22284</v>
      </c>
      <c r="AX19" s="84">
        <f t="shared" si="13"/>
        <v>520</v>
      </c>
      <c r="AY19" s="64">
        <f t="shared" si="17"/>
        <v>22804</v>
      </c>
    </row>
    <row r="20" spans="1:51">
      <c r="A20" s="24" t="s">
        <v>55</v>
      </c>
      <c r="B20" s="36">
        <v>5415</v>
      </c>
      <c r="C20" s="39">
        <v>4480</v>
      </c>
      <c r="D20" s="36">
        <v>803</v>
      </c>
      <c r="E20" s="36">
        <v>-331</v>
      </c>
      <c r="F20" s="36">
        <v>558</v>
      </c>
      <c r="G20" s="36">
        <v>972</v>
      </c>
      <c r="H20" s="36">
        <v>2869</v>
      </c>
      <c r="I20" s="48">
        <f t="shared" si="25"/>
        <v>14766</v>
      </c>
      <c r="J20" s="54">
        <v>118</v>
      </c>
      <c r="K20" s="50">
        <f t="shared" si="4"/>
        <v>14766</v>
      </c>
      <c r="L20" s="50">
        <f t="shared" si="4"/>
        <v>118</v>
      </c>
      <c r="M20" s="50">
        <f t="shared" si="14"/>
        <v>14884</v>
      </c>
      <c r="N20" s="53">
        <v>157</v>
      </c>
      <c r="O20" s="53">
        <v>73</v>
      </c>
      <c r="P20" s="55">
        <v>150</v>
      </c>
      <c r="Q20" s="53">
        <v>473</v>
      </c>
      <c r="R20" s="64">
        <f t="shared" si="18"/>
        <v>853</v>
      </c>
      <c r="S20" s="53">
        <v>142</v>
      </c>
      <c r="T20" s="53">
        <v>145</v>
      </c>
      <c r="U20" s="66"/>
      <c r="V20" s="66"/>
      <c r="W20" s="34">
        <f t="shared" si="28"/>
        <v>54</v>
      </c>
      <c r="X20" s="67">
        <v>54</v>
      </c>
      <c r="Y20" s="34">
        <f t="shared" si="23"/>
        <v>11</v>
      </c>
      <c r="Z20" s="66">
        <v>11</v>
      </c>
      <c r="AA20" s="34">
        <f t="shared" si="15"/>
        <v>0</v>
      </c>
      <c r="AB20" s="51"/>
      <c r="AC20" s="51"/>
      <c r="AD20" s="65">
        <f t="shared" si="29"/>
        <v>0</v>
      </c>
      <c r="AE20" s="74"/>
      <c r="AF20" s="74"/>
      <c r="AG20" s="77">
        <f t="shared" si="7"/>
        <v>352</v>
      </c>
      <c r="AH20" s="65">
        <f t="shared" si="8"/>
        <v>1205</v>
      </c>
      <c r="AI20" s="82">
        <v>13</v>
      </c>
      <c r="AJ20" s="53">
        <v>15</v>
      </c>
      <c r="AK20" s="49">
        <f t="shared" si="19"/>
        <v>28</v>
      </c>
      <c r="AL20" s="53">
        <v>300</v>
      </c>
      <c r="AM20" s="51">
        <f t="shared" si="9"/>
        <v>300</v>
      </c>
      <c r="AN20" s="49">
        <f t="shared" si="20"/>
        <v>328</v>
      </c>
      <c r="AO20" s="36">
        <v>90</v>
      </c>
      <c r="AP20" s="36">
        <v>55</v>
      </c>
      <c r="AQ20" s="49">
        <f t="shared" si="16"/>
        <v>145</v>
      </c>
      <c r="AR20" s="69"/>
      <c r="AS20" s="64">
        <f t="shared" si="10"/>
        <v>0</v>
      </c>
      <c r="AT20" s="64">
        <f t="shared" si="21"/>
        <v>145</v>
      </c>
      <c r="AU20" s="53">
        <v>97</v>
      </c>
      <c r="AV20" s="64">
        <f t="shared" si="11"/>
        <v>97</v>
      </c>
      <c r="AW20" s="64">
        <f t="shared" si="12"/>
        <v>15889</v>
      </c>
      <c r="AX20" s="64">
        <f t="shared" si="13"/>
        <v>770</v>
      </c>
      <c r="AY20" s="64">
        <f t="shared" si="17"/>
        <v>16659</v>
      </c>
    </row>
    <row r="21" spans="1:51">
      <c r="A21" s="24" t="s">
        <v>56</v>
      </c>
      <c r="B21" s="36">
        <v>7321</v>
      </c>
      <c r="C21" s="39">
        <v>6336</v>
      </c>
      <c r="D21" s="36">
        <v>1073</v>
      </c>
      <c r="E21" s="36">
        <v>-446</v>
      </c>
      <c r="F21" s="36">
        <v>1068</v>
      </c>
      <c r="G21" s="36">
        <v>1580</v>
      </c>
      <c r="H21" s="36">
        <v>3861</v>
      </c>
      <c r="I21" s="48">
        <f t="shared" si="25"/>
        <v>20793</v>
      </c>
      <c r="J21" s="53">
        <v>199</v>
      </c>
      <c r="K21" s="50">
        <f t="shared" si="4"/>
        <v>20793</v>
      </c>
      <c r="L21" s="50">
        <f>J21</f>
        <v>199</v>
      </c>
      <c r="M21" s="50">
        <f t="shared" si="14"/>
        <v>20992</v>
      </c>
      <c r="N21" s="53">
        <v>57</v>
      </c>
      <c r="O21" s="53">
        <v>58</v>
      </c>
      <c r="P21" s="55">
        <v>185</v>
      </c>
      <c r="Q21" s="53">
        <v>589</v>
      </c>
      <c r="R21" s="64">
        <f t="shared" si="18"/>
        <v>889</v>
      </c>
      <c r="S21" s="53">
        <v>144</v>
      </c>
      <c r="T21" s="53">
        <v>147</v>
      </c>
      <c r="U21" s="66"/>
      <c r="V21" s="66"/>
      <c r="W21" s="34">
        <f t="shared" si="28"/>
        <v>54</v>
      </c>
      <c r="X21" s="67">
        <v>54</v>
      </c>
      <c r="Y21" s="34">
        <f t="shared" si="23"/>
        <v>20</v>
      </c>
      <c r="Z21" s="66">
        <v>20</v>
      </c>
      <c r="AA21" s="34">
        <f t="shared" si="15"/>
        <v>0</v>
      </c>
      <c r="AB21" s="51"/>
      <c r="AC21" s="51"/>
      <c r="AD21" s="65">
        <f t="shared" si="29"/>
        <v>0</v>
      </c>
      <c r="AE21" s="74"/>
      <c r="AF21" s="74"/>
      <c r="AG21" s="77">
        <f t="shared" si="7"/>
        <v>365</v>
      </c>
      <c r="AH21" s="65">
        <f t="shared" si="8"/>
        <v>1254</v>
      </c>
      <c r="AI21" s="82">
        <v>18</v>
      </c>
      <c r="AJ21" s="53"/>
      <c r="AK21" s="49">
        <f t="shared" si="19"/>
        <v>18</v>
      </c>
      <c r="AL21" s="53"/>
      <c r="AM21" s="51">
        <f t="shared" si="9"/>
        <v>0</v>
      </c>
      <c r="AN21" s="49">
        <f t="shared" si="20"/>
        <v>18</v>
      </c>
      <c r="AO21" s="36">
        <v>110</v>
      </c>
      <c r="AP21" s="36">
        <v>62</v>
      </c>
      <c r="AQ21" s="49">
        <f t="shared" si="16"/>
        <v>172</v>
      </c>
      <c r="AR21" s="69"/>
      <c r="AS21" s="64">
        <f t="shared" si="10"/>
        <v>0</v>
      </c>
      <c r="AT21" s="64">
        <f t="shared" si="21"/>
        <v>172</v>
      </c>
      <c r="AU21" s="53">
        <v>112</v>
      </c>
      <c r="AV21" s="64">
        <f t="shared" si="11"/>
        <v>112</v>
      </c>
      <c r="AW21" s="64">
        <f t="shared" si="12"/>
        <v>21984</v>
      </c>
      <c r="AX21" s="84">
        <f t="shared" si="13"/>
        <v>564</v>
      </c>
      <c r="AY21" s="64">
        <f t="shared" si="17"/>
        <v>22548</v>
      </c>
    </row>
    <row r="22" spans="1:51">
      <c r="A22" s="24" t="s">
        <v>57</v>
      </c>
      <c r="B22" s="36">
        <v>5926</v>
      </c>
      <c r="C22" s="39">
        <v>4237</v>
      </c>
      <c r="D22" s="36">
        <v>604</v>
      </c>
      <c r="E22" s="36">
        <v>-229</v>
      </c>
      <c r="F22" s="36">
        <v>454</v>
      </c>
      <c r="G22" s="36">
        <v>1392</v>
      </c>
      <c r="H22" s="36">
        <v>3734</v>
      </c>
      <c r="I22" s="48">
        <f t="shared" si="24"/>
        <v>16118</v>
      </c>
      <c r="J22" s="54">
        <v>168</v>
      </c>
      <c r="K22" s="50">
        <f t="shared" si="4"/>
        <v>16118</v>
      </c>
      <c r="L22" s="50">
        <f t="shared" si="4"/>
        <v>168</v>
      </c>
      <c r="M22" s="50">
        <f t="shared" si="14"/>
        <v>16286</v>
      </c>
      <c r="N22" s="53">
        <v>54</v>
      </c>
      <c r="O22" s="53">
        <v>97</v>
      </c>
      <c r="P22" s="55">
        <v>150</v>
      </c>
      <c r="Q22" s="53">
        <v>423</v>
      </c>
      <c r="R22" s="64">
        <f t="shared" si="18"/>
        <v>724</v>
      </c>
      <c r="S22" s="53">
        <v>90</v>
      </c>
      <c r="T22" s="53">
        <v>140</v>
      </c>
      <c r="U22" s="66"/>
      <c r="V22" s="66"/>
      <c r="W22" s="34">
        <f t="shared" si="28"/>
        <v>54</v>
      </c>
      <c r="X22" s="67">
        <v>54</v>
      </c>
      <c r="Y22" s="34">
        <f t="shared" si="23"/>
        <v>13</v>
      </c>
      <c r="Z22" s="66">
        <v>13</v>
      </c>
      <c r="AA22" s="34">
        <f t="shared" si="15"/>
        <v>0</v>
      </c>
      <c r="AB22" s="51"/>
      <c r="AC22" s="51"/>
      <c r="AD22" s="65">
        <f t="shared" si="29"/>
        <v>0</v>
      </c>
      <c r="AE22" s="74"/>
      <c r="AF22" s="74"/>
      <c r="AG22" s="77">
        <f t="shared" si="7"/>
        <v>297</v>
      </c>
      <c r="AH22" s="65">
        <f t="shared" si="8"/>
        <v>1021</v>
      </c>
      <c r="AI22" s="82">
        <v>8</v>
      </c>
      <c r="AJ22" s="53"/>
      <c r="AK22" s="49">
        <f t="shared" si="19"/>
        <v>8</v>
      </c>
      <c r="AL22" s="53">
        <v>400</v>
      </c>
      <c r="AM22" s="51">
        <f t="shared" si="9"/>
        <v>400</v>
      </c>
      <c r="AN22" s="49">
        <f t="shared" si="20"/>
        <v>408</v>
      </c>
      <c r="AO22" s="36">
        <v>110</v>
      </c>
      <c r="AP22" s="36">
        <v>40</v>
      </c>
      <c r="AQ22" s="49">
        <f t="shared" si="16"/>
        <v>150</v>
      </c>
      <c r="AR22" s="69"/>
      <c r="AS22" s="64">
        <f t="shared" si="10"/>
        <v>0</v>
      </c>
      <c r="AT22" s="64">
        <f t="shared" si="21"/>
        <v>150</v>
      </c>
      <c r="AU22" s="53">
        <v>140</v>
      </c>
      <c r="AV22" s="64">
        <f t="shared" si="11"/>
        <v>140</v>
      </c>
      <c r="AW22" s="64">
        <f t="shared" si="12"/>
        <v>17140</v>
      </c>
      <c r="AX22" s="84">
        <f t="shared" si="13"/>
        <v>865</v>
      </c>
      <c r="AY22" s="64">
        <f t="shared" si="17"/>
        <v>18005</v>
      </c>
    </row>
    <row r="23" spans="1:51">
      <c r="A23" s="24" t="s">
        <v>58</v>
      </c>
      <c r="B23" s="36">
        <v>5426</v>
      </c>
      <c r="C23" s="39">
        <v>4443</v>
      </c>
      <c r="D23" s="36">
        <v>750</v>
      </c>
      <c r="E23" s="36">
        <v>-297</v>
      </c>
      <c r="F23" s="36">
        <v>525</v>
      </c>
      <c r="G23" s="36">
        <v>1224</v>
      </c>
      <c r="H23" s="36">
        <v>3045</v>
      </c>
      <c r="I23" s="48">
        <f t="shared" si="24"/>
        <v>15116</v>
      </c>
      <c r="J23" s="53">
        <v>181</v>
      </c>
      <c r="K23" s="50">
        <f t="shared" si="4"/>
        <v>15116</v>
      </c>
      <c r="L23" s="50">
        <f t="shared" si="4"/>
        <v>181</v>
      </c>
      <c r="M23" s="50">
        <f t="shared" si="14"/>
        <v>15297</v>
      </c>
      <c r="N23" s="53">
        <v>54</v>
      </c>
      <c r="O23" s="53">
        <v>83</v>
      </c>
      <c r="P23" s="55">
        <v>185</v>
      </c>
      <c r="Q23" s="53">
        <v>451</v>
      </c>
      <c r="R23" s="64">
        <f t="shared" si="18"/>
        <v>773</v>
      </c>
      <c r="S23" s="53">
        <v>91</v>
      </c>
      <c r="T23" s="53">
        <v>139</v>
      </c>
      <c r="U23" s="66"/>
      <c r="V23" s="66"/>
      <c r="W23" s="34">
        <f t="shared" si="28"/>
        <v>54</v>
      </c>
      <c r="X23" s="67">
        <v>54</v>
      </c>
      <c r="Y23" s="34">
        <f t="shared" si="23"/>
        <v>14</v>
      </c>
      <c r="Z23" s="66">
        <v>14</v>
      </c>
      <c r="AA23" s="34">
        <f t="shared" si="15"/>
        <v>0</v>
      </c>
      <c r="AB23" s="51"/>
      <c r="AC23" s="51"/>
      <c r="AD23" s="65">
        <f t="shared" si="29"/>
        <v>0</v>
      </c>
      <c r="AE23" s="74"/>
      <c r="AF23" s="74"/>
      <c r="AG23" s="77">
        <f t="shared" si="7"/>
        <v>298</v>
      </c>
      <c r="AH23" s="65">
        <f t="shared" si="8"/>
        <v>1071</v>
      </c>
      <c r="AI23" s="82">
        <v>7</v>
      </c>
      <c r="AJ23" s="53"/>
      <c r="AK23" s="49">
        <f t="shared" si="19"/>
        <v>7</v>
      </c>
      <c r="AL23" s="53">
        <v>150</v>
      </c>
      <c r="AM23" s="51">
        <f t="shared" si="9"/>
        <v>150</v>
      </c>
      <c r="AN23" s="49">
        <f t="shared" si="20"/>
        <v>157</v>
      </c>
      <c r="AO23" s="36">
        <v>140</v>
      </c>
      <c r="AP23" s="36">
        <v>35</v>
      </c>
      <c r="AQ23" s="49">
        <f t="shared" si="16"/>
        <v>175</v>
      </c>
      <c r="AR23" s="69"/>
      <c r="AS23" s="64">
        <f t="shared" si="10"/>
        <v>0</v>
      </c>
      <c r="AT23" s="64">
        <f t="shared" si="21"/>
        <v>175</v>
      </c>
      <c r="AU23" s="53">
        <v>130</v>
      </c>
      <c r="AV23" s="64">
        <f t="shared" si="11"/>
        <v>130</v>
      </c>
      <c r="AW23" s="64">
        <f t="shared" si="12"/>
        <v>16201</v>
      </c>
      <c r="AX23" s="84">
        <f t="shared" si="13"/>
        <v>629</v>
      </c>
      <c r="AY23" s="64">
        <f t="shared" si="17"/>
        <v>16830</v>
      </c>
    </row>
    <row r="24" spans="1:51">
      <c r="A24" s="24" t="s">
        <v>59</v>
      </c>
      <c r="B24" s="36">
        <v>6749</v>
      </c>
      <c r="C24" s="39">
        <v>5428</v>
      </c>
      <c r="D24" s="36">
        <v>967</v>
      </c>
      <c r="E24" s="36">
        <v>-359</v>
      </c>
      <c r="F24" s="36">
        <v>731</v>
      </c>
      <c r="G24" s="36">
        <v>1567</v>
      </c>
      <c r="H24" s="36">
        <v>4031</v>
      </c>
      <c r="I24" s="48">
        <f t="shared" si="24"/>
        <v>19114</v>
      </c>
      <c r="J24" s="53">
        <v>157</v>
      </c>
      <c r="K24" s="50">
        <f t="shared" si="4"/>
        <v>19114</v>
      </c>
      <c r="L24" s="50">
        <f t="shared" si="4"/>
        <v>157</v>
      </c>
      <c r="M24" s="50">
        <f t="shared" si="14"/>
        <v>19271</v>
      </c>
      <c r="N24" s="53">
        <v>54</v>
      </c>
      <c r="O24" s="53">
        <v>106</v>
      </c>
      <c r="P24" s="55">
        <v>185</v>
      </c>
      <c r="Q24" s="53">
        <v>447</v>
      </c>
      <c r="R24" s="64">
        <f t="shared" si="18"/>
        <v>792</v>
      </c>
      <c r="S24" s="53">
        <v>126</v>
      </c>
      <c r="T24" s="53">
        <v>139</v>
      </c>
      <c r="U24" s="66"/>
      <c r="V24" s="66"/>
      <c r="W24" s="34">
        <f t="shared" si="28"/>
        <v>54</v>
      </c>
      <c r="X24" s="67">
        <v>54</v>
      </c>
      <c r="Y24" s="34">
        <f t="shared" si="23"/>
        <v>7</v>
      </c>
      <c r="Z24" s="66">
        <v>7</v>
      </c>
      <c r="AA24" s="34">
        <f t="shared" si="15"/>
        <v>0</v>
      </c>
      <c r="AB24" s="51"/>
      <c r="AC24" s="51"/>
      <c r="AD24" s="65">
        <f t="shared" si="29"/>
        <v>0</v>
      </c>
      <c r="AE24" s="74"/>
      <c r="AF24" s="74"/>
      <c r="AG24" s="77">
        <f t="shared" si="7"/>
        <v>326</v>
      </c>
      <c r="AH24" s="65">
        <f t="shared" si="8"/>
        <v>1118</v>
      </c>
      <c r="AI24" s="82">
        <v>15</v>
      </c>
      <c r="AJ24" s="53"/>
      <c r="AK24" s="49">
        <f t="shared" si="19"/>
        <v>15</v>
      </c>
      <c r="AL24" s="53"/>
      <c r="AM24" s="51">
        <f t="shared" si="9"/>
        <v>0</v>
      </c>
      <c r="AN24" s="49">
        <f t="shared" si="20"/>
        <v>15</v>
      </c>
      <c r="AO24" s="36">
        <v>120</v>
      </c>
      <c r="AP24" s="36">
        <v>51</v>
      </c>
      <c r="AQ24" s="49">
        <f t="shared" si="16"/>
        <v>171</v>
      </c>
      <c r="AR24" s="69"/>
      <c r="AS24" s="64">
        <f t="shared" si="10"/>
        <v>0</v>
      </c>
      <c r="AT24" s="64">
        <f t="shared" si="21"/>
        <v>171</v>
      </c>
      <c r="AU24" s="53">
        <v>153</v>
      </c>
      <c r="AV24" s="64">
        <f t="shared" si="11"/>
        <v>153</v>
      </c>
      <c r="AW24" s="64">
        <f t="shared" si="12"/>
        <v>20245</v>
      </c>
      <c r="AX24" s="64">
        <f t="shared" si="13"/>
        <v>483</v>
      </c>
      <c r="AY24" s="64">
        <f t="shared" si="17"/>
        <v>20728</v>
      </c>
    </row>
    <row r="25" spans="1:51">
      <c r="A25" s="24" t="s">
        <v>60</v>
      </c>
      <c r="B25" s="36">
        <v>256</v>
      </c>
      <c r="C25" s="39">
        <v>163</v>
      </c>
      <c r="D25" s="36">
        <v>27</v>
      </c>
      <c r="E25" s="36">
        <v>-6</v>
      </c>
      <c r="F25" s="36">
        <v>28</v>
      </c>
      <c r="G25" s="36">
        <v>90</v>
      </c>
      <c r="H25" s="36">
        <v>287</v>
      </c>
      <c r="I25" s="48">
        <f t="shared" si="24"/>
        <v>845</v>
      </c>
      <c r="J25" s="53">
        <v>26</v>
      </c>
      <c r="K25" s="50">
        <f t="shared" si="4"/>
        <v>845</v>
      </c>
      <c r="L25" s="50">
        <f>J25</f>
        <v>26</v>
      </c>
      <c r="M25" s="50">
        <f t="shared" si="14"/>
        <v>871</v>
      </c>
      <c r="N25" s="53">
        <v>3</v>
      </c>
      <c r="O25" s="53">
        <v>7</v>
      </c>
      <c r="P25" s="55">
        <v>35</v>
      </c>
      <c r="Q25" s="53">
        <v>29</v>
      </c>
      <c r="R25" s="64">
        <f t="shared" si="18"/>
        <v>74</v>
      </c>
      <c r="S25" s="53">
        <v>4</v>
      </c>
      <c r="T25" s="53">
        <v>9</v>
      </c>
      <c r="U25" s="66"/>
      <c r="V25" s="66"/>
      <c r="W25" s="34">
        <f t="shared" si="28"/>
        <v>0</v>
      </c>
      <c r="X25" s="67"/>
      <c r="Y25" s="34">
        <f t="shared" si="23"/>
        <v>0</v>
      </c>
      <c r="Z25" s="66"/>
      <c r="AA25" s="34">
        <f t="shared" si="15"/>
        <v>0</v>
      </c>
      <c r="AB25" s="51"/>
      <c r="AC25" s="51"/>
      <c r="AD25" s="65">
        <f t="shared" si="29"/>
        <v>0</v>
      </c>
      <c r="AE25" s="74"/>
      <c r="AF25" s="74"/>
      <c r="AG25" s="77">
        <f t="shared" si="7"/>
        <v>13</v>
      </c>
      <c r="AH25" s="65">
        <f t="shared" si="8"/>
        <v>87</v>
      </c>
      <c r="AI25" s="82">
        <v>1</v>
      </c>
      <c r="AJ25" s="53"/>
      <c r="AK25" s="49">
        <f t="shared" si="19"/>
        <v>1</v>
      </c>
      <c r="AL25" s="53"/>
      <c r="AM25" s="51">
        <f t="shared" si="9"/>
        <v>0</v>
      </c>
      <c r="AN25" s="49">
        <f t="shared" si="20"/>
        <v>1</v>
      </c>
      <c r="AO25" s="36">
        <v>0</v>
      </c>
      <c r="AP25" s="36">
        <v>0</v>
      </c>
      <c r="AQ25" s="49">
        <f t="shared" si="16"/>
        <v>0</v>
      </c>
      <c r="AR25" s="69"/>
      <c r="AS25" s="64">
        <f t="shared" si="10"/>
        <v>0</v>
      </c>
      <c r="AT25" s="64">
        <f t="shared" si="21"/>
        <v>0</v>
      </c>
      <c r="AU25" s="53">
        <v>5</v>
      </c>
      <c r="AV25" s="64">
        <f t="shared" si="11"/>
        <v>5</v>
      </c>
      <c r="AW25" s="64">
        <f t="shared" si="12"/>
        <v>925</v>
      </c>
      <c r="AX25" s="64">
        <f t="shared" si="13"/>
        <v>39</v>
      </c>
      <c r="AY25" s="64">
        <f t="shared" si="17"/>
        <v>964</v>
      </c>
    </row>
    <row r="26" s="17" customFormat="1" spans="1:51">
      <c r="A26" s="37" t="s">
        <v>61</v>
      </c>
      <c r="B26" s="34">
        <f t="shared" ref="B26:H26" si="30">SUM(B27:B34)</f>
        <v>47034</v>
      </c>
      <c r="C26" s="34">
        <f t="shared" si="30"/>
        <v>31236</v>
      </c>
      <c r="D26" s="34">
        <f t="shared" si="30"/>
        <v>5238</v>
      </c>
      <c r="E26" s="34">
        <f t="shared" si="30"/>
        <v>-681</v>
      </c>
      <c r="F26" s="34">
        <f t="shared" si="30"/>
        <v>6607</v>
      </c>
      <c r="G26" s="34">
        <f t="shared" si="30"/>
        <v>7686</v>
      </c>
      <c r="H26" s="34">
        <f t="shared" si="30"/>
        <v>18427</v>
      </c>
      <c r="I26" s="48">
        <f t="shared" si="24"/>
        <v>115547</v>
      </c>
      <c r="J26" s="34">
        <f>SUM(J27:J34)</f>
        <v>717</v>
      </c>
      <c r="K26" s="50">
        <f t="shared" si="4"/>
        <v>115547</v>
      </c>
      <c r="L26" s="50">
        <f t="shared" si="4"/>
        <v>717</v>
      </c>
      <c r="M26" s="50">
        <f t="shared" si="14"/>
        <v>116264</v>
      </c>
      <c r="N26" s="53">
        <f>N27+N28+N29+N30+N31+N32+N33+N34</f>
        <v>1022</v>
      </c>
      <c r="O26" s="53">
        <f>O27+O28+O29+O30+O31+O32+O33+O34</f>
        <v>335</v>
      </c>
      <c r="P26" s="53">
        <f>P27+P28+P29+P30+P31+P32+P33+P34</f>
        <v>780</v>
      </c>
      <c r="Q26" s="34">
        <f>SUM(Q27:Q34)</f>
        <v>3241</v>
      </c>
      <c r="R26" s="64">
        <f t="shared" si="18"/>
        <v>5378</v>
      </c>
      <c r="S26" s="34">
        <f>SUM(S27:S34)</f>
        <v>780</v>
      </c>
      <c r="T26" s="53">
        <f>T27+T28+T29+T30+T31+T32+T33+T34</f>
        <v>1343</v>
      </c>
      <c r="U26" s="34">
        <f>SUM(U27:U34)</f>
        <v>0</v>
      </c>
      <c r="V26" s="34">
        <f>SUM(V27:V34)</f>
        <v>1628</v>
      </c>
      <c r="W26" s="34">
        <f t="shared" si="28"/>
        <v>108</v>
      </c>
      <c r="X26" s="65">
        <f>X32</f>
        <v>108</v>
      </c>
      <c r="Y26" s="34">
        <f t="shared" si="23"/>
        <v>51</v>
      </c>
      <c r="Z26" s="34">
        <f>SUM(Z27:Z34)</f>
        <v>51</v>
      </c>
      <c r="AA26" s="34">
        <f t="shared" si="15"/>
        <v>125</v>
      </c>
      <c r="AB26" s="34">
        <f>SUM(AB27:AB34)</f>
        <v>125</v>
      </c>
      <c r="AC26" s="34">
        <f>SUM(AC27:AC34)</f>
        <v>0</v>
      </c>
      <c r="AD26" s="65">
        <f t="shared" si="29"/>
        <v>25</v>
      </c>
      <c r="AE26" s="34">
        <f>SUM(AE27:AE34)</f>
        <v>0</v>
      </c>
      <c r="AF26" s="34">
        <f>SUM(AF27:AF34)</f>
        <v>25</v>
      </c>
      <c r="AG26" s="77">
        <f t="shared" si="7"/>
        <v>4060</v>
      </c>
      <c r="AH26" s="65">
        <f t="shared" si="8"/>
        <v>9438</v>
      </c>
      <c r="AI26" s="79">
        <f>SUM(AI27:AI34)</f>
        <v>102</v>
      </c>
      <c r="AJ26" s="53">
        <f>AJ27+AJ28+AJ29+AJ30+AJ31+AJ32+AJ33+AJ34</f>
        <v>755</v>
      </c>
      <c r="AK26" s="49">
        <f t="shared" si="19"/>
        <v>857</v>
      </c>
      <c r="AL26" s="53">
        <f>AL27+AL28+AL29+AL30+AL31+AL32+AL33+AL34</f>
        <v>1520</v>
      </c>
      <c r="AM26" s="51">
        <f t="shared" si="9"/>
        <v>1520</v>
      </c>
      <c r="AN26" s="49">
        <f t="shared" si="20"/>
        <v>2377</v>
      </c>
      <c r="AO26" s="34">
        <f>SUM(AO27:AO34)</f>
        <v>740</v>
      </c>
      <c r="AP26" s="34">
        <f>SUM(AP27:AP34)</f>
        <v>546</v>
      </c>
      <c r="AQ26" s="49">
        <f t="shared" si="16"/>
        <v>1286</v>
      </c>
      <c r="AR26" s="69">
        <f>AR27+AR28+AR29+AR30+AR31+AR32+AR33+AR34</f>
        <v>0</v>
      </c>
      <c r="AS26" s="64">
        <f t="shared" si="10"/>
        <v>0</v>
      </c>
      <c r="AT26" s="64">
        <f t="shared" si="21"/>
        <v>1286</v>
      </c>
      <c r="AU26" s="34">
        <f>SUM(AU27:AU34)</f>
        <v>883</v>
      </c>
      <c r="AV26" s="64">
        <f t="shared" si="11"/>
        <v>883</v>
      </c>
      <c r="AW26" s="64">
        <f t="shared" si="12"/>
        <v>123951</v>
      </c>
      <c r="AX26" s="64">
        <f t="shared" si="13"/>
        <v>6297</v>
      </c>
      <c r="AY26" s="64">
        <f t="shared" si="17"/>
        <v>130248</v>
      </c>
    </row>
    <row r="27" spans="1:51">
      <c r="A27" s="24" t="s">
        <v>45</v>
      </c>
      <c r="B27" s="36">
        <v>7402</v>
      </c>
      <c r="C27" s="36">
        <v>3761</v>
      </c>
      <c r="D27" s="36">
        <v>275</v>
      </c>
      <c r="E27" s="36">
        <v>-8</v>
      </c>
      <c r="F27" s="36">
        <v>292</v>
      </c>
      <c r="G27" s="36">
        <v>368</v>
      </c>
      <c r="H27" s="36">
        <v>535</v>
      </c>
      <c r="I27" s="48">
        <f t="shared" si="24"/>
        <v>12625</v>
      </c>
      <c r="J27" s="53">
        <v>30</v>
      </c>
      <c r="K27" s="50">
        <f t="shared" si="4"/>
        <v>12625</v>
      </c>
      <c r="L27" s="50">
        <f t="shared" si="4"/>
        <v>30</v>
      </c>
      <c r="M27" s="50">
        <f t="shared" si="14"/>
        <v>12655</v>
      </c>
      <c r="N27" s="34">
        <v>153</v>
      </c>
      <c r="O27" s="34">
        <v>6</v>
      </c>
      <c r="P27" s="55">
        <v>30</v>
      </c>
      <c r="Q27" s="53">
        <v>255</v>
      </c>
      <c r="R27" s="64">
        <f t="shared" si="18"/>
        <v>444</v>
      </c>
      <c r="S27" s="53">
        <v>61</v>
      </c>
      <c r="T27" s="34">
        <v>136</v>
      </c>
      <c r="U27" s="66"/>
      <c r="V27" s="66">
        <v>1628</v>
      </c>
      <c r="W27" s="34">
        <f t="shared" si="28"/>
        <v>0</v>
      </c>
      <c r="X27" s="67"/>
      <c r="Y27" s="34">
        <f t="shared" si="23"/>
        <v>7</v>
      </c>
      <c r="Z27" s="66">
        <v>7</v>
      </c>
      <c r="AA27" s="34">
        <f t="shared" si="15"/>
        <v>0</v>
      </c>
      <c r="AB27" s="51"/>
      <c r="AC27" s="51"/>
      <c r="AD27" s="65">
        <f t="shared" si="29"/>
        <v>0</v>
      </c>
      <c r="AE27" s="74"/>
      <c r="AF27" s="74"/>
      <c r="AG27" s="77">
        <f t="shared" si="7"/>
        <v>1832</v>
      </c>
      <c r="AH27" s="65">
        <f t="shared" si="8"/>
        <v>2276</v>
      </c>
      <c r="AI27" s="79">
        <v>8</v>
      </c>
      <c r="AJ27" s="53"/>
      <c r="AK27" s="49">
        <f t="shared" si="19"/>
        <v>8</v>
      </c>
      <c r="AL27" s="53"/>
      <c r="AM27" s="51">
        <f t="shared" si="9"/>
        <v>0</v>
      </c>
      <c r="AN27" s="49">
        <f t="shared" si="20"/>
        <v>8</v>
      </c>
      <c r="AO27" s="36">
        <v>30</v>
      </c>
      <c r="AP27" s="36">
        <v>67</v>
      </c>
      <c r="AQ27" s="49">
        <f t="shared" si="16"/>
        <v>97</v>
      </c>
      <c r="AR27" s="69"/>
      <c r="AS27" s="64"/>
      <c r="AT27" s="64">
        <f t="shared" si="21"/>
        <v>97</v>
      </c>
      <c r="AU27" s="53">
        <v>115</v>
      </c>
      <c r="AV27" s="64">
        <f t="shared" si="11"/>
        <v>115</v>
      </c>
      <c r="AW27" s="64">
        <f t="shared" si="12"/>
        <v>13289</v>
      </c>
      <c r="AX27" s="64">
        <f t="shared" si="13"/>
        <v>1862</v>
      </c>
      <c r="AY27" s="64">
        <f t="shared" si="17"/>
        <v>15151</v>
      </c>
    </row>
    <row r="28" spans="1:51">
      <c r="A28" s="24" t="s">
        <v>62</v>
      </c>
      <c r="B28" s="36">
        <v>4383</v>
      </c>
      <c r="C28" s="36">
        <v>2415</v>
      </c>
      <c r="D28" s="36">
        <v>284</v>
      </c>
      <c r="E28" s="36">
        <v>-23</v>
      </c>
      <c r="F28" s="36">
        <v>275</v>
      </c>
      <c r="G28" s="36">
        <v>438</v>
      </c>
      <c r="H28" s="36">
        <v>1125</v>
      </c>
      <c r="I28" s="48">
        <f t="shared" si="24"/>
        <v>8897</v>
      </c>
      <c r="J28" s="53">
        <v>90</v>
      </c>
      <c r="K28" s="50">
        <f t="shared" si="4"/>
        <v>8897</v>
      </c>
      <c r="L28" s="50">
        <f t="shared" si="4"/>
        <v>90</v>
      </c>
      <c r="M28" s="50">
        <f t="shared" si="14"/>
        <v>8987</v>
      </c>
      <c r="N28" s="53">
        <v>149</v>
      </c>
      <c r="O28" s="53">
        <v>17</v>
      </c>
      <c r="P28" s="55">
        <v>60</v>
      </c>
      <c r="Q28" s="53">
        <v>255</v>
      </c>
      <c r="R28" s="64">
        <f t="shared" si="18"/>
        <v>481</v>
      </c>
      <c r="S28" s="53">
        <v>61</v>
      </c>
      <c r="T28" s="53">
        <v>127</v>
      </c>
      <c r="U28" s="66"/>
      <c r="V28" s="66"/>
      <c r="W28" s="34">
        <f t="shared" ref="W28:W36" si="31">SUM(X28:X28)</f>
        <v>0</v>
      </c>
      <c r="X28" s="67"/>
      <c r="Y28" s="34">
        <f t="shared" si="23"/>
        <v>4</v>
      </c>
      <c r="Z28" s="66">
        <v>4</v>
      </c>
      <c r="AA28" s="34">
        <f t="shared" si="15"/>
        <v>0</v>
      </c>
      <c r="AB28" s="51"/>
      <c r="AC28" s="51"/>
      <c r="AD28" s="65">
        <f t="shared" ref="AD28:AD36" si="32">SUM(AE28:AF28)</f>
        <v>0</v>
      </c>
      <c r="AE28" s="74"/>
      <c r="AF28" s="74"/>
      <c r="AG28" s="77">
        <f t="shared" si="7"/>
        <v>192</v>
      </c>
      <c r="AH28" s="65">
        <f t="shared" si="8"/>
        <v>673</v>
      </c>
      <c r="AI28" s="80">
        <v>6</v>
      </c>
      <c r="AJ28" s="53"/>
      <c r="AK28" s="49">
        <f t="shared" si="19"/>
        <v>6</v>
      </c>
      <c r="AL28" s="53">
        <v>150</v>
      </c>
      <c r="AM28" s="51">
        <f t="shared" si="9"/>
        <v>150</v>
      </c>
      <c r="AN28" s="49">
        <f t="shared" si="20"/>
        <v>156</v>
      </c>
      <c r="AO28" s="36">
        <v>30</v>
      </c>
      <c r="AP28" s="36">
        <v>68</v>
      </c>
      <c r="AQ28" s="49">
        <f t="shared" si="16"/>
        <v>98</v>
      </c>
      <c r="AR28" s="69"/>
      <c r="AS28" s="64"/>
      <c r="AT28" s="64">
        <f t="shared" si="21"/>
        <v>98</v>
      </c>
      <c r="AU28" s="53">
        <v>100</v>
      </c>
      <c r="AV28" s="64">
        <f t="shared" si="11"/>
        <v>100</v>
      </c>
      <c r="AW28" s="64">
        <f t="shared" si="12"/>
        <v>9582</v>
      </c>
      <c r="AX28" s="64">
        <f t="shared" si="13"/>
        <v>432</v>
      </c>
      <c r="AY28" s="64">
        <f t="shared" si="17"/>
        <v>10014</v>
      </c>
    </row>
    <row r="29" spans="1:51">
      <c r="A29" s="24" t="s">
        <v>63</v>
      </c>
      <c r="B29" s="36">
        <v>2300</v>
      </c>
      <c r="C29" s="36">
        <v>1500</v>
      </c>
      <c r="D29" s="36">
        <v>227</v>
      </c>
      <c r="E29" s="36">
        <v>-31</v>
      </c>
      <c r="F29" s="36">
        <v>154</v>
      </c>
      <c r="G29" s="36">
        <v>515</v>
      </c>
      <c r="H29" s="36">
        <v>1241</v>
      </c>
      <c r="I29" s="48">
        <f t="shared" si="24"/>
        <v>5906</v>
      </c>
      <c r="J29" s="53">
        <v>26</v>
      </c>
      <c r="K29" s="50">
        <f t="shared" si="4"/>
        <v>5906</v>
      </c>
      <c r="L29" s="50">
        <f t="shared" si="4"/>
        <v>26</v>
      </c>
      <c r="M29" s="50">
        <f t="shared" si="14"/>
        <v>5932</v>
      </c>
      <c r="N29" s="53">
        <v>34</v>
      </c>
      <c r="O29" s="53">
        <v>13</v>
      </c>
      <c r="P29" s="55">
        <v>60</v>
      </c>
      <c r="Q29" s="53">
        <v>227</v>
      </c>
      <c r="R29" s="64">
        <f t="shared" si="18"/>
        <v>334</v>
      </c>
      <c r="S29" s="53">
        <v>50</v>
      </c>
      <c r="T29" s="53">
        <v>89</v>
      </c>
      <c r="U29" s="66"/>
      <c r="V29" s="66"/>
      <c r="W29" s="34">
        <f t="shared" si="31"/>
        <v>0</v>
      </c>
      <c r="X29" s="67"/>
      <c r="Y29" s="34">
        <f t="shared" si="23"/>
        <v>2</v>
      </c>
      <c r="Z29" s="66">
        <v>2</v>
      </c>
      <c r="AA29" s="34">
        <f t="shared" si="15"/>
        <v>0</v>
      </c>
      <c r="AB29" s="51"/>
      <c r="AC29" s="51"/>
      <c r="AD29" s="65">
        <f t="shared" si="32"/>
        <v>0</v>
      </c>
      <c r="AE29" s="74"/>
      <c r="AF29" s="74"/>
      <c r="AG29" s="77">
        <f t="shared" si="7"/>
        <v>141</v>
      </c>
      <c r="AH29" s="65">
        <f t="shared" si="8"/>
        <v>475</v>
      </c>
      <c r="AI29" s="80">
        <v>4</v>
      </c>
      <c r="AJ29" s="53">
        <v>600</v>
      </c>
      <c r="AK29" s="49">
        <f t="shared" si="19"/>
        <v>604</v>
      </c>
      <c r="AL29" s="53">
        <v>600</v>
      </c>
      <c r="AM29" s="51">
        <f t="shared" si="9"/>
        <v>600</v>
      </c>
      <c r="AN29" s="49">
        <f t="shared" si="20"/>
        <v>1204</v>
      </c>
      <c r="AO29" s="36">
        <v>40</v>
      </c>
      <c r="AP29" s="36">
        <v>35</v>
      </c>
      <c r="AQ29" s="49">
        <f t="shared" si="16"/>
        <v>75</v>
      </c>
      <c r="AR29" s="69"/>
      <c r="AS29" s="64"/>
      <c r="AT29" s="64">
        <f t="shared" si="21"/>
        <v>75</v>
      </c>
      <c r="AU29" s="53">
        <v>80</v>
      </c>
      <c r="AV29" s="64">
        <f t="shared" si="11"/>
        <v>80</v>
      </c>
      <c r="AW29" s="64">
        <f t="shared" si="12"/>
        <v>6999</v>
      </c>
      <c r="AX29" s="64">
        <f t="shared" si="13"/>
        <v>767</v>
      </c>
      <c r="AY29" s="64">
        <f t="shared" si="17"/>
        <v>7766</v>
      </c>
    </row>
    <row r="30" spans="1:51">
      <c r="A30" s="24" t="s">
        <v>64</v>
      </c>
      <c r="B30" s="40">
        <v>5064</v>
      </c>
      <c r="C30" s="36">
        <v>3446</v>
      </c>
      <c r="D30" s="40">
        <v>560</v>
      </c>
      <c r="E30" s="40">
        <v>-54</v>
      </c>
      <c r="F30" s="40">
        <v>431</v>
      </c>
      <c r="G30" s="40">
        <v>1245</v>
      </c>
      <c r="H30" s="40">
        <v>2616</v>
      </c>
      <c r="I30" s="48">
        <f t="shared" si="24"/>
        <v>13308</v>
      </c>
      <c r="J30" s="53">
        <v>112</v>
      </c>
      <c r="K30" s="50">
        <f t="shared" si="4"/>
        <v>13308</v>
      </c>
      <c r="L30" s="50">
        <f t="shared" si="4"/>
        <v>112</v>
      </c>
      <c r="M30" s="50">
        <f t="shared" si="14"/>
        <v>13420</v>
      </c>
      <c r="N30" s="53">
        <v>170</v>
      </c>
      <c r="O30" s="53">
        <v>36</v>
      </c>
      <c r="P30" s="55">
        <v>120</v>
      </c>
      <c r="Q30" s="53">
        <v>560</v>
      </c>
      <c r="R30" s="64">
        <f t="shared" si="18"/>
        <v>886</v>
      </c>
      <c r="S30" s="53">
        <v>93</v>
      </c>
      <c r="T30" s="53">
        <v>180</v>
      </c>
      <c r="U30" s="66"/>
      <c r="V30" s="66"/>
      <c r="W30" s="34">
        <f t="shared" si="31"/>
        <v>0</v>
      </c>
      <c r="X30" s="67"/>
      <c r="Y30" s="34">
        <f t="shared" si="23"/>
        <v>4</v>
      </c>
      <c r="Z30" s="66">
        <v>4</v>
      </c>
      <c r="AA30" s="34">
        <f t="shared" si="15"/>
        <v>0</v>
      </c>
      <c r="AB30" s="40"/>
      <c r="AC30" s="40"/>
      <c r="AD30" s="65">
        <f t="shared" si="32"/>
        <v>0</v>
      </c>
      <c r="AE30" s="74"/>
      <c r="AF30" s="74"/>
      <c r="AG30" s="77">
        <f t="shared" si="7"/>
        <v>277</v>
      </c>
      <c r="AH30" s="65">
        <f t="shared" si="8"/>
        <v>1163</v>
      </c>
      <c r="AI30" s="80">
        <v>11</v>
      </c>
      <c r="AJ30" s="53"/>
      <c r="AK30" s="49">
        <f t="shared" si="19"/>
        <v>11</v>
      </c>
      <c r="AL30" s="53">
        <v>150</v>
      </c>
      <c r="AM30" s="51">
        <f t="shared" si="9"/>
        <v>150</v>
      </c>
      <c r="AN30" s="49">
        <f t="shared" si="20"/>
        <v>161</v>
      </c>
      <c r="AO30" s="40">
        <v>140</v>
      </c>
      <c r="AP30" s="40">
        <v>69</v>
      </c>
      <c r="AQ30" s="49">
        <f t="shared" si="16"/>
        <v>209</v>
      </c>
      <c r="AR30" s="69"/>
      <c r="AS30" s="64"/>
      <c r="AT30" s="64">
        <f t="shared" si="21"/>
        <v>209</v>
      </c>
      <c r="AU30" s="53">
        <v>95</v>
      </c>
      <c r="AV30" s="64">
        <f t="shared" si="11"/>
        <v>95</v>
      </c>
      <c r="AW30" s="64">
        <f t="shared" si="12"/>
        <v>14509</v>
      </c>
      <c r="AX30" s="64">
        <f t="shared" si="13"/>
        <v>539</v>
      </c>
      <c r="AY30" s="64">
        <f t="shared" si="17"/>
        <v>15048</v>
      </c>
    </row>
    <row r="31" spans="1:51">
      <c r="A31" s="24" t="s">
        <v>65</v>
      </c>
      <c r="B31" s="36">
        <v>7292</v>
      </c>
      <c r="C31" s="36">
        <v>5306</v>
      </c>
      <c r="D31" s="36">
        <v>1023</v>
      </c>
      <c r="E31" s="36">
        <v>-157</v>
      </c>
      <c r="F31" s="36">
        <v>1723</v>
      </c>
      <c r="G31" s="36">
        <v>1298</v>
      </c>
      <c r="H31" s="36">
        <v>3179</v>
      </c>
      <c r="I31" s="48">
        <f t="shared" si="24"/>
        <v>19664</v>
      </c>
      <c r="J31" s="53">
        <v>112</v>
      </c>
      <c r="K31" s="50">
        <f t="shared" si="4"/>
        <v>19664</v>
      </c>
      <c r="L31" s="50">
        <f t="shared" si="4"/>
        <v>112</v>
      </c>
      <c r="M31" s="50">
        <f t="shared" si="14"/>
        <v>19776</v>
      </c>
      <c r="N31" s="53">
        <v>85</v>
      </c>
      <c r="O31" s="53">
        <v>66</v>
      </c>
      <c r="P31" s="56">
        <v>120</v>
      </c>
      <c r="Q31" s="53">
        <v>626</v>
      </c>
      <c r="R31" s="64">
        <f t="shared" si="18"/>
        <v>897</v>
      </c>
      <c r="S31" s="53">
        <v>139</v>
      </c>
      <c r="T31" s="53">
        <v>218</v>
      </c>
      <c r="U31" s="66"/>
      <c r="V31" s="66"/>
      <c r="W31" s="34">
        <f t="shared" si="31"/>
        <v>0</v>
      </c>
      <c r="X31" s="67"/>
      <c r="Y31" s="34">
        <f t="shared" si="23"/>
        <v>7</v>
      </c>
      <c r="Z31" s="66">
        <v>7</v>
      </c>
      <c r="AA31" s="34">
        <f t="shared" si="15"/>
        <v>0</v>
      </c>
      <c r="AB31" s="51"/>
      <c r="AC31" s="51"/>
      <c r="AD31" s="65">
        <f t="shared" si="32"/>
        <v>0</v>
      </c>
      <c r="AE31" s="74"/>
      <c r="AF31" s="74"/>
      <c r="AG31" s="77">
        <f t="shared" si="7"/>
        <v>364</v>
      </c>
      <c r="AH31" s="65">
        <f t="shared" si="8"/>
        <v>1261</v>
      </c>
      <c r="AI31" s="80">
        <v>17</v>
      </c>
      <c r="AJ31" s="53">
        <v>80</v>
      </c>
      <c r="AK31" s="49">
        <f t="shared" si="19"/>
        <v>97</v>
      </c>
      <c r="AL31" s="53">
        <v>20</v>
      </c>
      <c r="AM31" s="51">
        <f t="shared" si="9"/>
        <v>20</v>
      </c>
      <c r="AN31" s="49">
        <f t="shared" si="20"/>
        <v>117</v>
      </c>
      <c r="AO31" s="36">
        <v>140</v>
      </c>
      <c r="AP31" s="36">
        <v>74</v>
      </c>
      <c r="AQ31" s="49">
        <f t="shared" si="16"/>
        <v>214</v>
      </c>
      <c r="AR31" s="69"/>
      <c r="AS31" s="64"/>
      <c r="AT31" s="64">
        <f t="shared" si="21"/>
        <v>214</v>
      </c>
      <c r="AU31" s="53">
        <v>148</v>
      </c>
      <c r="AV31" s="64">
        <f t="shared" si="11"/>
        <v>148</v>
      </c>
      <c r="AW31" s="64">
        <f t="shared" si="12"/>
        <v>21020</v>
      </c>
      <c r="AX31" s="64">
        <f t="shared" si="13"/>
        <v>496</v>
      </c>
      <c r="AY31" s="64">
        <f t="shared" si="17"/>
        <v>21516</v>
      </c>
    </row>
    <row r="32" spans="1:51">
      <c r="A32" s="24" t="s">
        <v>66</v>
      </c>
      <c r="B32" s="36">
        <v>4939</v>
      </c>
      <c r="C32" s="36">
        <v>3321</v>
      </c>
      <c r="D32" s="36">
        <v>512</v>
      </c>
      <c r="E32" s="36">
        <v>-49</v>
      </c>
      <c r="F32" s="36">
        <v>511</v>
      </c>
      <c r="G32" s="36">
        <v>868</v>
      </c>
      <c r="H32" s="36">
        <v>2075</v>
      </c>
      <c r="I32" s="48">
        <f t="shared" si="24"/>
        <v>12177</v>
      </c>
      <c r="J32" s="53">
        <v>185</v>
      </c>
      <c r="K32" s="50">
        <f t="shared" si="4"/>
        <v>12177</v>
      </c>
      <c r="L32" s="50">
        <f t="shared" si="4"/>
        <v>185</v>
      </c>
      <c r="M32" s="50">
        <f t="shared" si="14"/>
        <v>12362</v>
      </c>
      <c r="N32" s="53">
        <v>155</v>
      </c>
      <c r="O32" s="53">
        <v>55</v>
      </c>
      <c r="P32" s="57">
        <v>90</v>
      </c>
      <c r="Q32" s="53">
        <v>242</v>
      </c>
      <c r="R32" s="64">
        <f t="shared" si="18"/>
        <v>542</v>
      </c>
      <c r="S32" s="53">
        <v>80</v>
      </c>
      <c r="T32" s="53">
        <v>141</v>
      </c>
      <c r="U32" s="66"/>
      <c r="V32" s="66"/>
      <c r="W32" s="34">
        <f t="shared" si="31"/>
        <v>108</v>
      </c>
      <c r="X32" s="67">
        <v>108</v>
      </c>
      <c r="Y32" s="34">
        <f t="shared" si="23"/>
        <v>7</v>
      </c>
      <c r="Z32" s="66">
        <v>7</v>
      </c>
      <c r="AA32" s="34">
        <f t="shared" si="15"/>
        <v>0</v>
      </c>
      <c r="AB32" s="51"/>
      <c r="AC32" s="51"/>
      <c r="AD32" s="65">
        <f t="shared" si="32"/>
        <v>0</v>
      </c>
      <c r="AE32" s="74"/>
      <c r="AF32" s="74"/>
      <c r="AG32" s="77">
        <f t="shared" si="7"/>
        <v>336</v>
      </c>
      <c r="AH32" s="65">
        <f t="shared" si="8"/>
        <v>878</v>
      </c>
      <c r="AI32" s="80">
        <v>13</v>
      </c>
      <c r="AJ32" s="53"/>
      <c r="AK32" s="49">
        <f t="shared" si="19"/>
        <v>13</v>
      </c>
      <c r="AL32" s="53"/>
      <c r="AM32" s="51">
        <f t="shared" si="9"/>
        <v>0</v>
      </c>
      <c r="AN32" s="49">
        <f t="shared" si="20"/>
        <v>13</v>
      </c>
      <c r="AO32" s="36">
        <v>110</v>
      </c>
      <c r="AP32" s="36">
        <v>51</v>
      </c>
      <c r="AQ32" s="49">
        <f t="shared" si="16"/>
        <v>161</v>
      </c>
      <c r="AR32" s="69"/>
      <c r="AS32" s="64"/>
      <c r="AT32" s="64">
        <f t="shared" si="21"/>
        <v>161</v>
      </c>
      <c r="AU32" s="53">
        <v>69</v>
      </c>
      <c r="AV32" s="64">
        <f t="shared" si="11"/>
        <v>69</v>
      </c>
      <c r="AW32" s="64">
        <f t="shared" si="12"/>
        <v>12962</v>
      </c>
      <c r="AX32" s="64">
        <f t="shared" si="13"/>
        <v>521</v>
      </c>
      <c r="AY32" s="64">
        <f t="shared" si="17"/>
        <v>13483</v>
      </c>
    </row>
    <row r="33" spans="1:51">
      <c r="A33" s="24" t="s">
        <v>67</v>
      </c>
      <c r="B33" s="36">
        <v>9817</v>
      </c>
      <c r="C33" s="36">
        <v>7107</v>
      </c>
      <c r="D33" s="36">
        <v>1477</v>
      </c>
      <c r="E33" s="36">
        <v>-231</v>
      </c>
      <c r="F33" s="36">
        <v>2186</v>
      </c>
      <c r="G33" s="36">
        <v>1744</v>
      </c>
      <c r="H33" s="36">
        <v>4631</v>
      </c>
      <c r="I33" s="48">
        <f t="shared" si="24"/>
        <v>26731</v>
      </c>
      <c r="J33" s="53">
        <v>138</v>
      </c>
      <c r="K33" s="50">
        <f t="shared" si="4"/>
        <v>26731</v>
      </c>
      <c r="L33" s="50">
        <f t="shared" si="4"/>
        <v>138</v>
      </c>
      <c r="M33" s="50">
        <f t="shared" si="14"/>
        <v>26869</v>
      </c>
      <c r="N33" s="53">
        <v>106</v>
      </c>
      <c r="O33" s="53">
        <v>71</v>
      </c>
      <c r="P33" s="56">
        <v>150</v>
      </c>
      <c r="Q33" s="53">
        <v>686</v>
      </c>
      <c r="R33" s="64">
        <f t="shared" si="18"/>
        <v>1013</v>
      </c>
      <c r="S33" s="68">
        <v>180</v>
      </c>
      <c r="T33" s="53">
        <v>273</v>
      </c>
      <c r="U33" s="66"/>
      <c r="V33" s="66"/>
      <c r="W33" s="34">
        <f t="shared" si="31"/>
        <v>0</v>
      </c>
      <c r="X33" s="67"/>
      <c r="Y33" s="34">
        <f t="shared" si="23"/>
        <v>11</v>
      </c>
      <c r="Z33" s="66">
        <v>11</v>
      </c>
      <c r="AA33" s="34">
        <f t="shared" si="15"/>
        <v>0</v>
      </c>
      <c r="AB33" s="51"/>
      <c r="AC33" s="51"/>
      <c r="AD33" s="65">
        <f t="shared" si="32"/>
        <v>0</v>
      </c>
      <c r="AE33" s="74"/>
      <c r="AF33" s="74"/>
      <c r="AG33" s="77">
        <f t="shared" si="7"/>
        <v>464</v>
      </c>
      <c r="AH33" s="65">
        <f t="shared" si="8"/>
        <v>1477</v>
      </c>
      <c r="AI33" s="80">
        <v>27</v>
      </c>
      <c r="AJ33" s="53"/>
      <c r="AK33" s="49">
        <f t="shared" si="19"/>
        <v>27</v>
      </c>
      <c r="AL33" s="53"/>
      <c r="AM33" s="51">
        <f t="shared" si="9"/>
        <v>0</v>
      </c>
      <c r="AN33" s="49">
        <f t="shared" si="20"/>
        <v>27</v>
      </c>
      <c r="AO33" s="36">
        <v>150</v>
      </c>
      <c r="AP33" s="36">
        <v>127</v>
      </c>
      <c r="AQ33" s="49">
        <f t="shared" si="16"/>
        <v>277</v>
      </c>
      <c r="AR33" s="69"/>
      <c r="AS33" s="64"/>
      <c r="AT33" s="64">
        <f t="shared" si="21"/>
        <v>277</v>
      </c>
      <c r="AU33" s="53">
        <v>140</v>
      </c>
      <c r="AV33" s="64">
        <f t="shared" si="11"/>
        <v>140</v>
      </c>
      <c r="AW33" s="64">
        <f t="shared" si="12"/>
        <v>28188</v>
      </c>
      <c r="AX33" s="64">
        <f t="shared" si="13"/>
        <v>602</v>
      </c>
      <c r="AY33" s="64">
        <f t="shared" si="17"/>
        <v>28790</v>
      </c>
    </row>
    <row r="34" spans="1:51">
      <c r="A34" s="24" t="s">
        <v>68</v>
      </c>
      <c r="B34" s="36">
        <v>5837</v>
      </c>
      <c r="C34" s="36">
        <v>4380</v>
      </c>
      <c r="D34" s="36">
        <v>880</v>
      </c>
      <c r="E34" s="36">
        <v>-128</v>
      </c>
      <c r="F34" s="36">
        <v>1035</v>
      </c>
      <c r="G34" s="36">
        <v>1210</v>
      </c>
      <c r="H34" s="36">
        <v>3025</v>
      </c>
      <c r="I34" s="48">
        <f t="shared" si="24"/>
        <v>16239</v>
      </c>
      <c r="J34" s="53">
        <v>24</v>
      </c>
      <c r="K34" s="50">
        <f t="shared" si="4"/>
        <v>16239</v>
      </c>
      <c r="L34" s="50">
        <f t="shared" si="4"/>
        <v>24</v>
      </c>
      <c r="M34" s="50">
        <f t="shared" si="14"/>
        <v>16263</v>
      </c>
      <c r="N34" s="53">
        <v>170</v>
      </c>
      <c r="O34" s="53">
        <v>71</v>
      </c>
      <c r="P34" s="56">
        <v>150</v>
      </c>
      <c r="Q34" s="53">
        <v>390</v>
      </c>
      <c r="R34" s="64">
        <f t="shared" si="18"/>
        <v>781</v>
      </c>
      <c r="S34" s="53">
        <v>116</v>
      </c>
      <c r="T34" s="53">
        <v>179</v>
      </c>
      <c r="U34" s="66"/>
      <c r="V34" s="66"/>
      <c r="W34" s="34">
        <f t="shared" si="31"/>
        <v>0</v>
      </c>
      <c r="X34" s="67"/>
      <c r="Y34" s="34">
        <f t="shared" si="23"/>
        <v>9</v>
      </c>
      <c r="Z34" s="66">
        <v>9</v>
      </c>
      <c r="AA34" s="34">
        <f t="shared" si="15"/>
        <v>125</v>
      </c>
      <c r="AB34" s="51">
        <v>125</v>
      </c>
      <c r="AC34" s="51"/>
      <c r="AD34" s="65">
        <f t="shared" si="32"/>
        <v>25</v>
      </c>
      <c r="AE34" s="74"/>
      <c r="AF34" s="74">
        <v>25</v>
      </c>
      <c r="AG34" s="77">
        <f t="shared" si="7"/>
        <v>454</v>
      </c>
      <c r="AH34" s="65">
        <f t="shared" si="8"/>
        <v>1235</v>
      </c>
      <c r="AI34" s="80">
        <v>16</v>
      </c>
      <c r="AJ34" s="53">
        <v>75</v>
      </c>
      <c r="AK34" s="49">
        <f t="shared" si="19"/>
        <v>91</v>
      </c>
      <c r="AL34" s="53">
        <v>600</v>
      </c>
      <c r="AM34" s="51">
        <f t="shared" si="9"/>
        <v>600</v>
      </c>
      <c r="AN34" s="49">
        <f t="shared" si="20"/>
        <v>691</v>
      </c>
      <c r="AO34" s="36">
        <v>100</v>
      </c>
      <c r="AP34" s="36">
        <v>55</v>
      </c>
      <c r="AQ34" s="49">
        <f t="shared" si="16"/>
        <v>155</v>
      </c>
      <c r="AR34" s="69"/>
      <c r="AS34" s="64"/>
      <c r="AT34" s="64">
        <f t="shared" si="21"/>
        <v>155</v>
      </c>
      <c r="AU34" s="53">
        <v>136</v>
      </c>
      <c r="AV34" s="64">
        <f t="shared" si="11"/>
        <v>136</v>
      </c>
      <c r="AW34" s="64">
        <f t="shared" si="12"/>
        <v>17402</v>
      </c>
      <c r="AX34" s="64">
        <f t="shared" si="13"/>
        <v>1078</v>
      </c>
      <c r="AY34" s="64">
        <f t="shared" si="17"/>
        <v>18480</v>
      </c>
    </row>
    <row r="35" s="17" customFormat="1" spans="1:51">
      <c r="A35" s="37" t="s">
        <v>69</v>
      </c>
      <c r="B35" s="34">
        <f t="shared" ref="B35:H35" si="33">SUM(B36:B45)</f>
        <v>35794</v>
      </c>
      <c r="C35" s="34">
        <f t="shared" si="33"/>
        <v>24481</v>
      </c>
      <c r="D35" s="34">
        <f t="shared" si="33"/>
        <v>3537</v>
      </c>
      <c r="E35" s="34">
        <f t="shared" si="33"/>
        <v>271</v>
      </c>
      <c r="F35" s="34">
        <f t="shared" si="33"/>
        <v>3110</v>
      </c>
      <c r="G35" s="34">
        <f t="shared" si="33"/>
        <v>5768</v>
      </c>
      <c r="H35" s="34">
        <f t="shared" si="33"/>
        <v>14393</v>
      </c>
      <c r="I35" s="48">
        <f t="shared" si="24"/>
        <v>87354</v>
      </c>
      <c r="J35" s="34">
        <f>SUM(J36:J45)</f>
        <v>637</v>
      </c>
      <c r="K35" s="50">
        <f t="shared" si="4"/>
        <v>87354</v>
      </c>
      <c r="L35" s="50">
        <f t="shared" si="4"/>
        <v>637</v>
      </c>
      <c r="M35" s="50">
        <f t="shared" si="14"/>
        <v>87991</v>
      </c>
      <c r="N35" s="53">
        <f>N36+N37+N38+N39+N40+N41+N42+N43+N44+N45</f>
        <v>1339</v>
      </c>
      <c r="O35" s="53">
        <f>O36+O37+O38+O39+O40+O41+O42+O43+O44+O45</f>
        <v>387</v>
      </c>
      <c r="P35" s="53">
        <f>P36+P37+P38+P39+P40+P41+P42+P43+P44+P45</f>
        <v>850</v>
      </c>
      <c r="Q35" s="34">
        <f>SUM(Q36:Q45)</f>
        <v>2447</v>
      </c>
      <c r="R35" s="64">
        <f t="shared" si="18"/>
        <v>5023</v>
      </c>
      <c r="S35" s="34">
        <f>SUM(S36:S45)</f>
        <v>911</v>
      </c>
      <c r="T35" s="53">
        <f>T36+T37+T38+T39+T40+T41+T42+T43+T44+T45</f>
        <v>1427</v>
      </c>
      <c r="U35" s="34">
        <f>SUM(U36:U45)</f>
        <v>0</v>
      </c>
      <c r="V35" s="34">
        <f>SUM(V36:V45)</f>
        <v>0</v>
      </c>
      <c r="W35" s="34">
        <f t="shared" si="31"/>
        <v>108</v>
      </c>
      <c r="X35" s="65">
        <f>X45</f>
        <v>108</v>
      </c>
      <c r="Y35" s="34">
        <f t="shared" si="23"/>
        <v>62</v>
      </c>
      <c r="Z35" s="34">
        <f>SUM(Z36:Z45)</f>
        <v>62</v>
      </c>
      <c r="AA35" s="34">
        <f t="shared" si="15"/>
        <v>82</v>
      </c>
      <c r="AB35" s="34">
        <f>SUM(AB36:AB45)</f>
        <v>0</v>
      </c>
      <c r="AC35" s="34">
        <f>SUM(AC36:AC45)</f>
        <v>82</v>
      </c>
      <c r="AD35" s="65">
        <f t="shared" si="32"/>
        <v>50</v>
      </c>
      <c r="AE35" s="34">
        <f>SUM(AE36:AE45)</f>
        <v>0</v>
      </c>
      <c r="AF35" s="34">
        <f>SUM(AF36:AF45)</f>
        <v>50</v>
      </c>
      <c r="AG35" s="77">
        <f t="shared" si="7"/>
        <v>2640</v>
      </c>
      <c r="AH35" s="65">
        <f t="shared" si="8"/>
        <v>7663</v>
      </c>
      <c r="AI35" s="79">
        <f>SUM(AI36:AI45)</f>
        <v>69</v>
      </c>
      <c r="AJ35" s="53">
        <f>AJ36+AJ37+AJ38+AJ39+AJ40+AJ41+AJ42+AJ43+AJ44+AJ45</f>
        <v>1420</v>
      </c>
      <c r="AK35" s="49">
        <f t="shared" si="19"/>
        <v>1489</v>
      </c>
      <c r="AL35" s="53">
        <f>AL36+AL37+AL38+AL39+AL40+AL41+AL42+AL43+AL44+AL45</f>
        <v>1555</v>
      </c>
      <c r="AM35" s="51">
        <f t="shared" si="9"/>
        <v>1555</v>
      </c>
      <c r="AN35" s="49">
        <f t="shared" si="20"/>
        <v>3044</v>
      </c>
      <c r="AO35" s="34">
        <f>SUM(AO36:AO45)</f>
        <v>820</v>
      </c>
      <c r="AP35" s="34">
        <f>SUM(AP36:AP45)</f>
        <v>0</v>
      </c>
      <c r="AQ35" s="49">
        <f t="shared" si="16"/>
        <v>820</v>
      </c>
      <c r="AR35" s="69">
        <f>AR36+AR37+AR38+AR39+AR40+AR41+AR42+AR43+AR44+AR45</f>
        <v>603</v>
      </c>
      <c r="AS35" s="64">
        <f>AR35</f>
        <v>603</v>
      </c>
      <c r="AT35" s="64">
        <f t="shared" si="21"/>
        <v>1423</v>
      </c>
      <c r="AU35" s="34">
        <f>SUM(AU36:AU45)</f>
        <v>826</v>
      </c>
      <c r="AV35" s="64">
        <f t="shared" si="11"/>
        <v>826</v>
      </c>
      <c r="AW35" s="64">
        <f t="shared" si="12"/>
        <v>95512</v>
      </c>
      <c r="AX35" s="64">
        <f t="shared" si="13"/>
        <v>5435</v>
      </c>
      <c r="AY35" s="64">
        <f t="shared" si="17"/>
        <v>100947</v>
      </c>
    </row>
    <row r="36" spans="1:51">
      <c r="A36" s="24" t="s">
        <v>45</v>
      </c>
      <c r="B36" s="39">
        <v>7806</v>
      </c>
      <c r="C36" s="39">
        <v>3987</v>
      </c>
      <c r="D36" s="39">
        <v>294</v>
      </c>
      <c r="E36" s="39">
        <v>66</v>
      </c>
      <c r="F36" s="39">
        <v>398</v>
      </c>
      <c r="G36" s="39">
        <v>472</v>
      </c>
      <c r="H36" s="39">
        <v>525</v>
      </c>
      <c r="I36" s="48">
        <f t="shared" si="24"/>
        <v>13548</v>
      </c>
      <c r="J36" s="53">
        <v>58</v>
      </c>
      <c r="K36" s="50">
        <f t="shared" si="4"/>
        <v>13548</v>
      </c>
      <c r="L36" s="50">
        <f t="shared" si="4"/>
        <v>58</v>
      </c>
      <c r="M36" s="50">
        <f t="shared" si="14"/>
        <v>13606</v>
      </c>
      <c r="N36" s="34">
        <v>518</v>
      </c>
      <c r="O36" s="34">
        <v>14</v>
      </c>
      <c r="P36" s="58">
        <v>30</v>
      </c>
      <c r="Q36" s="53">
        <v>253</v>
      </c>
      <c r="R36" s="64">
        <f t="shared" si="18"/>
        <v>815</v>
      </c>
      <c r="S36" s="53">
        <v>179</v>
      </c>
      <c r="T36" s="34">
        <v>350</v>
      </c>
      <c r="U36" s="66"/>
      <c r="V36" s="66"/>
      <c r="W36" s="34">
        <f t="shared" si="31"/>
        <v>0</v>
      </c>
      <c r="X36" s="67"/>
      <c r="Y36" s="34">
        <f t="shared" si="23"/>
        <v>5</v>
      </c>
      <c r="Z36" s="66">
        <v>5</v>
      </c>
      <c r="AA36" s="34">
        <f t="shared" si="15"/>
        <v>0</v>
      </c>
      <c r="AB36" s="39"/>
      <c r="AC36" s="39"/>
      <c r="AD36" s="65">
        <f t="shared" si="32"/>
        <v>25</v>
      </c>
      <c r="AE36" s="74"/>
      <c r="AF36" s="74">
        <v>25</v>
      </c>
      <c r="AG36" s="77">
        <f t="shared" si="7"/>
        <v>559</v>
      </c>
      <c r="AH36" s="65">
        <f t="shared" si="8"/>
        <v>1374</v>
      </c>
      <c r="AI36" s="79">
        <v>6</v>
      </c>
      <c r="AJ36" s="53"/>
      <c r="AK36" s="49">
        <f t="shared" si="19"/>
        <v>6</v>
      </c>
      <c r="AL36" s="53">
        <v>300</v>
      </c>
      <c r="AM36" s="51">
        <f t="shared" si="9"/>
        <v>300</v>
      </c>
      <c r="AN36" s="49">
        <f t="shared" si="20"/>
        <v>306</v>
      </c>
      <c r="AO36" s="39">
        <v>60</v>
      </c>
      <c r="AP36" s="39"/>
      <c r="AQ36" s="49">
        <f t="shared" si="16"/>
        <v>60</v>
      </c>
      <c r="AR36" s="69">
        <v>59</v>
      </c>
      <c r="AS36" s="64">
        <f t="shared" si="10"/>
        <v>59</v>
      </c>
      <c r="AT36" s="64">
        <f t="shared" si="21"/>
        <v>119</v>
      </c>
      <c r="AU36" s="53">
        <v>115</v>
      </c>
      <c r="AV36" s="64">
        <f t="shared" si="11"/>
        <v>115</v>
      </c>
      <c r="AW36" s="64">
        <f t="shared" si="12"/>
        <v>14544</v>
      </c>
      <c r="AX36" s="64">
        <f t="shared" si="13"/>
        <v>976</v>
      </c>
      <c r="AY36" s="64">
        <f t="shared" si="17"/>
        <v>15520</v>
      </c>
    </row>
    <row r="37" spans="1:51">
      <c r="A37" s="24" t="s">
        <v>70</v>
      </c>
      <c r="B37" s="36">
        <v>3736</v>
      </c>
      <c r="C37" s="39">
        <v>2770</v>
      </c>
      <c r="D37" s="36">
        <v>464</v>
      </c>
      <c r="E37" s="36">
        <v>51</v>
      </c>
      <c r="F37" s="36">
        <v>361</v>
      </c>
      <c r="G37" s="36">
        <v>609</v>
      </c>
      <c r="H37" s="36">
        <v>1616</v>
      </c>
      <c r="I37" s="48">
        <f t="shared" si="24"/>
        <v>9607</v>
      </c>
      <c r="J37" s="53">
        <v>36</v>
      </c>
      <c r="K37" s="50">
        <f t="shared" si="4"/>
        <v>9607</v>
      </c>
      <c r="L37" s="50">
        <f t="shared" si="4"/>
        <v>36</v>
      </c>
      <c r="M37" s="50">
        <f t="shared" si="14"/>
        <v>9643</v>
      </c>
      <c r="N37" s="53">
        <v>150</v>
      </c>
      <c r="O37" s="53">
        <v>57</v>
      </c>
      <c r="P37" s="57">
        <v>90</v>
      </c>
      <c r="Q37" s="53">
        <v>254</v>
      </c>
      <c r="R37" s="64">
        <f t="shared" si="18"/>
        <v>551</v>
      </c>
      <c r="S37" s="53">
        <v>80</v>
      </c>
      <c r="T37" s="53">
        <v>127</v>
      </c>
      <c r="U37" s="66"/>
      <c r="V37" s="66"/>
      <c r="W37" s="34">
        <f t="shared" ref="W37:W47" si="34">SUM(X37:X37)</f>
        <v>0</v>
      </c>
      <c r="X37" s="67"/>
      <c r="Y37" s="34">
        <f t="shared" si="23"/>
        <v>10</v>
      </c>
      <c r="Z37" s="66">
        <v>10</v>
      </c>
      <c r="AA37" s="34">
        <f t="shared" si="15"/>
        <v>0</v>
      </c>
      <c r="AB37" s="51"/>
      <c r="AC37" s="51"/>
      <c r="AD37" s="65">
        <f t="shared" ref="AD37:AD47" si="35">SUM(AE37:AF37)</f>
        <v>0</v>
      </c>
      <c r="AE37" s="74"/>
      <c r="AF37" s="74"/>
      <c r="AG37" s="77">
        <f t="shared" si="7"/>
        <v>217</v>
      </c>
      <c r="AH37" s="65">
        <f t="shared" si="8"/>
        <v>768</v>
      </c>
      <c r="AI37" s="80">
        <v>8</v>
      </c>
      <c r="AJ37" s="53">
        <v>120</v>
      </c>
      <c r="AK37" s="49">
        <f t="shared" si="19"/>
        <v>128</v>
      </c>
      <c r="AL37" s="53">
        <v>480</v>
      </c>
      <c r="AM37" s="51">
        <f t="shared" si="9"/>
        <v>480</v>
      </c>
      <c r="AN37" s="49">
        <f t="shared" si="20"/>
        <v>608</v>
      </c>
      <c r="AO37" s="36">
        <v>90</v>
      </c>
      <c r="AP37" s="36"/>
      <c r="AQ37" s="49">
        <f t="shared" si="16"/>
        <v>90</v>
      </c>
      <c r="AR37" s="69">
        <v>59</v>
      </c>
      <c r="AS37" s="64">
        <f t="shared" si="10"/>
        <v>59</v>
      </c>
      <c r="AT37" s="64">
        <f t="shared" si="21"/>
        <v>149</v>
      </c>
      <c r="AU37" s="53">
        <v>67</v>
      </c>
      <c r="AV37" s="64">
        <f t="shared" si="11"/>
        <v>67</v>
      </c>
      <c r="AW37" s="64">
        <f t="shared" si="12"/>
        <v>10443</v>
      </c>
      <c r="AX37" s="64">
        <f t="shared" si="13"/>
        <v>792</v>
      </c>
      <c r="AY37" s="64">
        <f t="shared" si="17"/>
        <v>11235</v>
      </c>
    </row>
    <row r="38" spans="1:51">
      <c r="A38" s="24" t="s">
        <v>71</v>
      </c>
      <c r="B38" s="36">
        <v>3963</v>
      </c>
      <c r="C38" s="39">
        <v>2484</v>
      </c>
      <c r="D38" s="36">
        <v>311</v>
      </c>
      <c r="E38" s="36">
        <v>42</v>
      </c>
      <c r="F38" s="36">
        <v>289</v>
      </c>
      <c r="G38" s="36">
        <v>690</v>
      </c>
      <c r="H38" s="36">
        <v>1237</v>
      </c>
      <c r="I38" s="48">
        <f t="shared" si="24"/>
        <v>9016</v>
      </c>
      <c r="J38" s="53">
        <v>26</v>
      </c>
      <c r="K38" s="50">
        <f t="shared" si="4"/>
        <v>9016</v>
      </c>
      <c r="L38" s="50">
        <f t="shared" si="4"/>
        <v>26</v>
      </c>
      <c r="M38" s="50">
        <f t="shared" si="14"/>
        <v>9042</v>
      </c>
      <c r="N38" s="53">
        <v>151</v>
      </c>
      <c r="O38" s="53">
        <v>47</v>
      </c>
      <c r="P38" s="57">
        <v>90</v>
      </c>
      <c r="Q38" s="53">
        <v>277</v>
      </c>
      <c r="R38" s="64">
        <f t="shared" si="18"/>
        <v>565</v>
      </c>
      <c r="S38" s="53">
        <v>67</v>
      </c>
      <c r="T38" s="53">
        <v>131</v>
      </c>
      <c r="U38" s="66"/>
      <c r="V38" s="66"/>
      <c r="W38" s="34">
        <f t="shared" si="34"/>
        <v>0</v>
      </c>
      <c r="X38" s="67"/>
      <c r="Y38" s="34">
        <f t="shared" si="23"/>
        <v>4</v>
      </c>
      <c r="Z38" s="66">
        <v>4</v>
      </c>
      <c r="AA38" s="34">
        <f t="shared" si="15"/>
        <v>41</v>
      </c>
      <c r="AB38" s="51"/>
      <c r="AC38" s="51">
        <v>41</v>
      </c>
      <c r="AD38" s="65">
        <f t="shared" si="35"/>
        <v>25</v>
      </c>
      <c r="AE38" s="74"/>
      <c r="AF38" s="74">
        <v>25</v>
      </c>
      <c r="AG38" s="77">
        <f t="shared" ref="AG38:AG69" si="36">S38+T38+U38+V38+W38+Y38+AA38+AD38</f>
        <v>268</v>
      </c>
      <c r="AH38" s="65">
        <f t="shared" si="8"/>
        <v>833</v>
      </c>
      <c r="AI38" s="80">
        <v>8</v>
      </c>
      <c r="AJ38" s="53"/>
      <c r="AK38" s="49">
        <f t="shared" ref="AK38:AK69" si="37">SUM(AI38:AJ38)</f>
        <v>8</v>
      </c>
      <c r="AL38" s="53">
        <v>25</v>
      </c>
      <c r="AM38" s="51">
        <f t="shared" si="9"/>
        <v>25</v>
      </c>
      <c r="AN38" s="49">
        <f t="shared" ref="AN38:AN69" si="38">AK38+AM38</f>
        <v>33</v>
      </c>
      <c r="AO38" s="36">
        <v>70</v>
      </c>
      <c r="AP38" s="36"/>
      <c r="AQ38" s="49">
        <f t="shared" si="16"/>
        <v>70</v>
      </c>
      <c r="AR38" s="69">
        <v>109</v>
      </c>
      <c r="AS38" s="64">
        <f t="shared" si="10"/>
        <v>109</v>
      </c>
      <c r="AT38" s="64">
        <f t="shared" si="21"/>
        <v>179</v>
      </c>
      <c r="AU38" s="53">
        <v>48</v>
      </c>
      <c r="AV38" s="64">
        <f t="shared" si="11"/>
        <v>48</v>
      </c>
      <c r="AW38" s="64">
        <f t="shared" ref="AW38:AW69" si="39">K38+R38+AK38+AQ38+AV38</f>
        <v>9707</v>
      </c>
      <c r="AX38" s="64">
        <f t="shared" ref="AX38:AX69" si="40">L38+AG38+AM38+AS38</f>
        <v>428</v>
      </c>
      <c r="AY38" s="64">
        <f t="shared" si="17"/>
        <v>10135</v>
      </c>
    </row>
    <row r="39" spans="1:51">
      <c r="A39" s="24" t="s">
        <v>72</v>
      </c>
      <c r="B39" s="39">
        <v>2922</v>
      </c>
      <c r="C39" s="39">
        <v>2052</v>
      </c>
      <c r="D39" s="39">
        <v>371</v>
      </c>
      <c r="E39" s="39">
        <v>19</v>
      </c>
      <c r="F39" s="39">
        <v>257</v>
      </c>
      <c r="G39" s="39">
        <v>527</v>
      </c>
      <c r="H39" s="39">
        <v>1358</v>
      </c>
      <c r="I39" s="48">
        <f t="shared" si="24"/>
        <v>7506</v>
      </c>
      <c r="J39" s="53">
        <v>74</v>
      </c>
      <c r="K39" s="50">
        <f t="shared" si="4"/>
        <v>7506</v>
      </c>
      <c r="L39" s="50">
        <f t="shared" si="4"/>
        <v>74</v>
      </c>
      <c r="M39" s="50">
        <f t="shared" si="14"/>
        <v>7580</v>
      </c>
      <c r="N39" s="53">
        <v>149</v>
      </c>
      <c r="O39" s="53">
        <v>43</v>
      </c>
      <c r="P39" s="57">
        <v>90</v>
      </c>
      <c r="Q39" s="53">
        <v>294</v>
      </c>
      <c r="R39" s="64">
        <f t="shared" si="18"/>
        <v>576</v>
      </c>
      <c r="S39" s="53">
        <v>73</v>
      </c>
      <c r="T39" s="53">
        <v>126</v>
      </c>
      <c r="U39" s="66"/>
      <c r="V39" s="66"/>
      <c r="W39" s="34">
        <f t="shared" si="34"/>
        <v>0</v>
      </c>
      <c r="X39" s="67"/>
      <c r="Y39" s="34">
        <f t="shared" si="23"/>
        <v>2</v>
      </c>
      <c r="Z39" s="66">
        <v>2</v>
      </c>
      <c r="AA39" s="34">
        <f t="shared" si="15"/>
        <v>0</v>
      </c>
      <c r="AB39" s="39"/>
      <c r="AC39" s="39"/>
      <c r="AD39" s="65">
        <f t="shared" si="35"/>
        <v>0</v>
      </c>
      <c r="AE39" s="74"/>
      <c r="AF39" s="74"/>
      <c r="AG39" s="77">
        <f t="shared" si="36"/>
        <v>201</v>
      </c>
      <c r="AH39" s="65">
        <f t="shared" ref="AH39:AH70" si="41">R39+AG39</f>
        <v>777</v>
      </c>
      <c r="AI39" s="80">
        <v>6</v>
      </c>
      <c r="AJ39" s="53"/>
      <c r="AK39" s="49">
        <f t="shared" si="37"/>
        <v>6</v>
      </c>
      <c r="AL39" s="53"/>
      <c r="AM39" s="51">
        <f t="shared" si="9"/>
        <v>0</v>
      </c>
      <c r="AN39" s="49">
        <f t="shared" si="38"/>
        <v>6</v>
      </c>
      <c r="AO39" s="39">
        <v>90</v>
      </c>
      <c r="AP39" s="39"/>
      <c r="AQ39" s="49">
        <f t="shared" si="16"/>
        <v>90</v>
      </c>
      <c r="AR39" s="69">
        <v>65</v>
      </c>
      <c r="AS39" s="64">
        <f t="shared" si="10"/>
        <v>65</v>
      </c>
      <c r="AT39" s="64">
        <f t="shared" si="21"/>
        <v>155</v>
      </c>
      <c r="AU39" s="53">
        <v>96</v>
      </c>
      <c r="AV39" s="64">
        <f t="shared" si="11"/>
        <v>96</v>
      </c>
      <c r="AW39" s="64">
        <f t="shared" si="39"/>
        <v>8274</v>
      </c>
      <c r="AX39" s="64">
        <f t="shared" si="40"/>
        <v>340</v>
      </c>
      <c r="AY39" s="64">
        <f t="shared" si="17"/>
        <v>8614</v>
      </c>
    </row>
    <row r="40" spans="1:51">
      <c r="A40" s="24" t="s">
        <v>73</v>
      </c>
      <c r="B40" s="40">
        <v>2516</v>
      </c>
      <c r="C40" s="39">
        <v>1958</v>
      </c>
      <c r="D40" s="40">
        <v>385</v>
      </c>
      <c r="E40" s="40">
        <v>25</v>
      </c>
      <c r="F40" s="40">
        <v>342</v>
      </c>
      <c r="G40" s="40">
        <v>528</v>
      </c>
      <c r="H40" s="40">
        <v>1093</v>
      </c>
      <c r="I40" s="48">
        <f t="shared" si="24"/>
        <v>6847</v>
      </c>
      <c r="J40" s="53">
        <v>42</v>
      </c>
      <c r="K40" s="50">
        <f t="shared" si="4"/>
        <v>6847</v>
      </c>
      <c r="L40" s="50">
        <f t="shared" si="4"/>
        <v>42</v>
      </c>
      <c r="M40" s="50">
        <f t="shared" si="14"/>
        <v>6889</v>
      </c>
      <c r="N40" s="53">
        <v>149</v>
      </c>
      <c r="O40" s="53">
        <v>39</v>
      </c>
      <c r="P40" s="59">
        <v>90</v>
      </c>
      <c r="Q40" s="53">
        <v>270</v>
      </c>
      <c r="R40" s="64">
        <f t="shared" si="18"/>
        <v>548</v>
      </c>
      <c r="S40" s="53">
        <v>76</v>
      </c>
      <c r="T40" s="53">
        <v>126</v>
      </c>
      <c r="U40" s="66"/>
      <c r="V40" s="66"/>
      <c r="W40" s="34">
        <f t="shared" si="34"/>
        <v>0</v>
      </c>
      <c r="X40" s="67"/>
      <c r="Y40" s="34">
        <f t="shared" si="23"/>
        <v>6</v>
      </c>
      <c r="Z40" s="66">
        <v>6</v>
      </c>
      <c r="AA40" s="34">
        <f t="shared" si="15"/>
        <v>0</v>
      </c>
      <c r="AB40" s="40"/>
      <c r="AC40" s="40"/>
      <c r="AD40" s="65">
        <f t="shared" si="35"/>
        <v>0</v>
      </c>
      <c r="AE40" s="74"/>
      <c r="AF40" s="74"/>
      <c r="AG40" s="77">
        <f t="shared" si="36"/>
        <v>208</v>
      </c>
      <c r="AH40" s="65">
        <f t="shared" si="41"/>
        <v>756</v>
      </c>
      <c r="AI40" s="80">
        <v>8</v>
      </c>
      <c r="AJ40" s="53"/>
      <c r="AK40" s="49">
        <f t="shared" si="37"/>
        <v>8</v>
      </c>
      <c r="AL40" s="53">
        <v>600</v>
      </c>
      <c r="AM40" s="51">
        <f t="shared" si="9"/>
        <v>600</v>
      </c>
      <c r="AN40" s="49">
        <f t="shared" si="38"/>
        <v>608</v>
      </c>
      <c r="AO40" s="40">
        <v>90</v>
      </c>
      <c r="AP40" s="40"/>
      <c r="AQ40" s="49">
        <f t="shared" ref="AQ40:AQ71" si="42">AO40+AP40</f>
        <v>90</v>
      </c>
      <c r="AR40" s="69">
        <v>66</v>
      </c>
      <c r="AS40" s="64">
        <f t="shared" si="10"/>
        <v>66</v>
      </c>
      <c r="AT40" s="64">
        <f t="shared" si="21"/>
        <v>156</v>
      </c>
      <c r="AU40" s="53">
        <v>56</v>
      </c>
      <c r="AV40" s="64">
        <f t="shared" si="11"/>
        <v>56</v>
      </c>
      <c r="AW40" s="64">
        <f t="shared" si="39"/>
        <v>7549</v>
      </c>
      <c r="AX40" s="64">
        <f t="shared" si="40"/>
        <v>916</v>
      </c>
      <c r="AY40" s="64">
        <f t="shared" si="17"/>
        <v>8465</v>
      </c>
    </row>
    <row r="41" spans="1:51">
      <c r="A41" s="24" t="s">
        <v>74</v>
      </c>
      <c r="B41" s="36">
        <v>1275</v>
      </c>
      <c r="C41" s="39">
        <v>1091</v>
      </c>
      <c r="D41" s="36">
        <v>196</v>
      </c>
      <c r="E41" s="36">
        <v>4</v>
      </c>
      <c r="F41" s="36">
        <v>134</v>
      </c>
      <c r="G41" s="36">
        <v>209</v>
      </c>
      <c r="H41" s="36">
        <v>708</v>
      </c>
      <c r="I41" s="48">
        <f t="shared" si="24"/>
        <v>3617</v>
      </c>
      <c r="J41" s="53">
        <v>42</v>
      </c>
      <c r="K41" s="50">
        <f t="shared" si="4"/>
        <v>3617</v>
      </c>
      <c r="L41" s="50">
        <f t="shared" si="4"/>
        <v>42</v>
      </c>
      <c r="M41" s="50">
        <f t="shared" si="14"/>
        <v>3659</v>
      </c>
      <c r="N41" s="53">
        <v>41</v>
      </c>
      <c r="O41" s="53">
        <v>24</v>
      </c>
      <c r="P41" s="57">
        <v>80</v>
      </c>
      <c r="Q41" s="53">
        <v>114</v>
      </c>
      <c r="R41" s="64">
        <f t="shared" si="18"/>
        <v>259</v>
      </c>
      <c r="S41" s="53">
        <v>65</v>
      </c>
      <c r="T41" s="53">
        <v>104</v>
      </c>
      <c r="U41" s="66"/>
      <c r="V41" s="66"/>
      <c r="W41" s="34">
        <f t="shared" si="34"/>
        <v>0</v>
      </c>
      <c r="X41" s="67"/>
      <c r="Y41" s="34">
        <f t="shared" si="23"/>
        <v>3</v>
      </c>
      <c r="Z41" s="66">
        <v>3</v>
      </c>
      <c r="AA41" s="34">
        <f t="shared" si="15"/>
        <v>0</v>
      </c>
      <c r="AB41" s="51"/>
      <c r="AC41" s="51"/>
      <c r="AD41" s="65">
        <f t="shared" si="35"/>
        <v>0</v>
      </c>
      <c r="AE41" s="74"/>
      <c r="AF41" s="74"/>
      <c r="AG41" s="77">
        <f t="shared" si="36"/>
        <v>172</v>
      </c>
      <c r="AH41" s="65">
        <f t="shared" si="41"/>
        <v>431</v>
      </c>
      <c r="AI41" s="80">
        <v>4</v>
      </c>
      <c r="AJ41" s="53">
        <v>300</v>
      </c>
      <c r="AK41" s="49">
        <f t="shared" si="37"/>
        <v>304</v>
      </c>
      <c r="AL41" s="53"/>
      <c r="AM41" s="51">
        <f t="shared" si="9"/>
        <v>0</v>
      </c>
      <c r="AN41" s="49">
        <f t="shared" si="38"/>
        <v>304</v>
      </c>
      <c r="AO41" s="36">
        <v>70</v>
      </c>
      <c r="AP41" s="36"/>
      <c r="AQ41" s="49">
        <f t="shared" si="42"/>
        <v>70</v>
      </c>
      <c r="AR41" s="69">
        <v>31</v>
      </c>
      <c r="AS41" s="64">
        <f t="shared" si="10"/>
        <v>31</v>
      </c>
      <c r="AT41" s="64">
        <f t="shared" si="21"/>
        <v>101</v>
      </c>
      <c r="AU41" s="53">
        <v>53</v>
      </c>
      <c r="AV41" s="64">
        <f t="shared" si="11"/>
        <v>53</v>
      </c>
      <c r="AW41" s="64">
        <f t="shared" si="39"/>
        <v>4303</v>
      </c>
      <c r="AX41" s="64">
        <f t="shared" si="40"/>
        <v>245</v>
      </c>
      <c r="AY41" s="64">
        <f t="shared" si="17"/>
        <v>4548</v>
      </c>
    </row>
    <row r="42" spans="1:51">
      <c r="A42" s="24" t="s">
        <v>75</v>
      </c>
      <c r="B42" s="36">
        <v>1715</v>
      </c>
      <c r="C42" s="39">
        <v>1660</v>
      </c>
      <c r="D42" s="36">
        <v>322</v>
      </c>
      <c r="E42" s="36">
        <v>1</v>
      </c>
      <c r="F42" s="36">
        <v>517</v>
      </c>
      <c r="G42" s="36">
        <v>346</v>
      </c>
      <c r="H42" s="36">
        <v>980</v>
      </c>
      <c r="I42" s="48">
        <f t="shared" si="24"/>
        <v>5541</v>
      </c>
      <c r="J42" s="53">
        <v>21</v>
      </c>
      <c r="K42" s="50">
        <f t="shared" si="4"/>
        <v>5541</v>
      </c>
      <c r="L42" s="50">
        <f t="shared" si="4"/>
        <v>21</v>
      </c>
      <c r="M42" s="50">
        <f t="shared" si="14"/>
        <v>5562</v>
      </c>
      <c r="N42" s="53">
        <v>37</v>
      </c>
      <c r="O42" s="53">
        <v>58</v>
      </c>
      <c r="P42" s="57">
        <v>35</v>
      </c>
      <c r="Q42" s="53">
        <v>143</v>
      </c>
      <c r="R42" s="64">
        <f t="shared" si="18"/>
        <v>273</v>
      </c>
      <c r="S42" s="53">
        <v>81</v>
      </c>
      <c r="T42" s="53">
        <v>94</v>
      </c>
      <c r="U42" s="66"/>
      <c r="V42" s="66"/>
      <c r="W42" s="34">
        <f t="shared" si="34"/>
        <v>0</v>
      </c>
      <c r="X42" s="67"/>
      <c r="Y42" s="34">
        <f t="shared" si="23"/>
        <v>2</v>
      </c>
      <c r="Z42" s="66">
        <v>2</v>
      </c>
      <c r="AA42" s="34">
        <f t="shared" si="15"/>
        <v>0</v>
      </c>
      <c r="AB42" s="51"/>
      <c r="AC42" s="51"/>
      <c r="AD42" s="65">
        <f t="shared" si="35"/>
        <v>0</v>
      </c>
      <c r="AE42" s="74"/>
      <c r="AF42" s="74"/>
      <c r="AG42" s="77">
        <f t="shared" si="36"/>
        <v>177</v>
      </c>
      <c r="AH42" s="65">
        <f t="shared" si="41"/>
        <v>450</v>
      </c>
      <c r="AI42" s="80">
        <v>5</v>
      </c>
      <c r="AJ42" s="53"/>
      <c r="AK42" s="49">
        <f t="shared" si="37"/>
        <v>5</v>
      </c>
      <c r="AL42" s="53"/>
      <c r="AM42" s="51">
        <f t="shared" si="9"/>
        <v>0</v>
      </c>
      <c r="AN42" s="49">
        <f t="shared" si="38"/>
        <v>5</v>
      </c>
      <c r="AO42" s="36">
        <v>50</v>
      </c>
      <c r="AP42" s="36"/>
      <c r="AQ42" s="49">
        <f t="shared" si="42"/>
        <v>50</v>
      </c>
      <c r="AR42" s="69">
        <v>21</v>
      </c>
      <c r="AS42" s="64">
        <f t="shared" si="10"/>
        <v>21</v>
      </c>
      <c r="AT42" s="64">
        <f t="shared" si="21"/>
        <v>71</v>
      </c>
      <c r="AU42" s="53">
        <v>54</v>
      </c>
      <c r="AV42" s="64">
        <f t="shared" si="11"/>
        <v>54</v>
      </c>
      <c r="AW42" s="64">
        <f t="shared" si="39"/>
        <v>5923</v>
      </c>
      <c r="AX42" s="64">
        <f t="shared" si="40"/>
        <v>219</v>
      </c>
      <c r="AY42" s="64">
        <f t="shared" si="17"/>
        <v>6142</v>
      </c>
    </row>
    <row r="43" spans="1:51">
      <c r="A43" s="24" t="s">
        <v>76</v>
      </c>
      <c r="B43" s="36">
        <v>4649</v>
      </c>
      <c r="C43" s="39">
        <v>3410</v>
      </c>
      <c r="D43" s="36">
        <v>509</v>
      </c>
      <c r="E43" s="36">
        <v>14</v>
      </c>
      <c r="F43" s="36">
        <v>341</v>
      </c>
      <c r="G43" s="36">
        <v>868</v>
      </c>
      <c r="H43" s="36">
        <v>2716</v>
      </c>
      <c r="I43" s="48">
        <f t="shared" si="24"/>
        <v>12507</v>
      </c>
      <c r="J43" s="53">
        <v>168</v>
      </c>
      <c r="K43" s="50">
        <f t="shared" si="4"/>
        <v>12507</v>
      </c>
      <c r="L43" s="50">
        <f t="shared" si="4"/>
        <v>168</v>
      </c>
      <c r="M43" s="50">
        <f t="shared" si="14"/>
        <v>12675</v>
      </c>
      <c r="N43" s="53">
        <v>51</v>
      </c>
      <c r="O43" s="53">
        <v>51</v>
      </c>
      <c r="P43" s="57">
        <v>150</v>
      </c>
      <c r="Q43" s="53">
        <v>368</v>
      </c>
      <c r="R43" s="64">
        <f t="shared" si="18"/>
        <v>620</v>
      </c>
      <c r="S43" s="53">
        <v>124</v>
      </c>
      <c r="T43" s="53">
        <v>131</v>
      </c>
      <c r="U43" s="66"/>
      <c r="V43" s="66"/>
      <c r="W43" s="34">
        <f t="shared" si="34"/>
        <v>0</v>
      </c>
      <c r="X43" s="67"/>
      <c r="Y43" s="34">
        <f t="shared" si="23"/>
        <v>11</v>
      </c>
      <c r="Z43" s="66">
        <v>11</v>
      </c>
      <c r="AA43" s="34">
        <f t="shared" si="15"/>
        <v>41</v>
      </c>
      <c r="AB43" s="51"/>
      <c r="AC43" s="51">
        <v>41</v>
      </c>
      <c r="AD43" s="65">
        <f t="shared" si="35"/>
        <v>0</v>
      </c>
      <c r="AE43" s="74"/>
      <c r="AF43" s="74"/>
      <c r="AG43" s="77">
        <f t="shared" si="36"/>
        <v>307</v>
      </c>
      <c r="AH43" s="65">
        <f t="shared" si="41"/>
        <v>927</v>
      </c>
      <c r="AI43" s="80">
        <v>10</v>
      </c>
      <c r="AJ43" s="53"/>
      <c r="AK43" s="49">
        <f t="shared" si="37"/>
        <v>10</v>
      </c>
      <c r="AL43" s="53"/>
      <c r="AM43" s="51">
        <f t="shared" si="9"/>
        <v>0</v>
      </c>
      <c r="AN43" s="49">
        <f t="shared" si="38"/>
        <v>10</v>
      </c>
      <c r="AO43" s="36">
        <v>120</v>
      </c>
      <c r="AP43" s="36"/>
      <c r="AQ43" s="49">
        <f t="shared" si="42"/>
        <v>120</v>
      </c>
      <c r="AR43" s="69">
        <v>101</v>
      </c>
      <c r="AS43" s="64">
        <f t="shared" si="10"/>
        <v>101</v>
      </c>
      <c r="AT43" s="64">
        <f t="shared" si="21"/>
        <v>221</v>
      </c>
      <c r="AU43" s="53">
        <v>118</v>
      </c>
      <c r="AV43" s="64">
        <f t="shared" si="11"/>
        <v>118</v>
      </c>
      <c r="AW43" s="64">
        <f t="shared" si="39"/>
        <v>13375</v>
      </c>
      <c r="AX43" s="64">
        <f t="shared" si="40"/>
        <v>576</v>
      </c>
      <c r="AY43" s="64">
        <f t="shared" si="17"/>
        <v>13951</v>
      </c>
    </row>
    <row r="44" spans="1:51">
      <c r="A44" s="24" t="s">
        <v>77</v>
      </c>
      <c r="B44" s="36">
        <v>5088</v>
      </c>
      <c r="C44" s="39">
        <v>3455</v>
      </c>
      <c r="D44" s="36">
        <v>438</v>
      </c>
      <c r="E44" s="36">
        <v>47</v>
      </c>
      <c r="F44" s="36">
        <v>302</v>
      </c>
      <c r="G44" s="36">
        <v>1042</v>
      </c>
      <c r="H44" s="36">
        <v>2896</v>
      </c>
      <c r="I44" s="48">
        <f t="shared" si="24"/>
        <v>13268</v>
      </c>
      <c r="J44" s="53">
        <v>104</v>
      </c>
      <c r="K44" s="50">
        <f t="shared" si="4"/>
        <v>13268</v>
      </c>
      <c r="L44" s="50">
        <f t="shared" si="4"/>
        <v>104</v>
      </c>
      <c r="M44" s="50">
        <f t="shared" si="14"/>
        <v>13372</v>
      </c>
      <c r="N44" s="53">
        <v>53</v>
      </c>
      <c r="O44" s="53">
        <v>38</v>
      </c>
      <c r="P44" s="57">
        <v>115</v>
      </c>
      <c r="Q44" s="53">
        <v>296</v>
      </c>
      <c r="R44" s="64">
        <f t="shared" si="18"/>
        <v>502</v>
      </c>
      <c r="S44" s="53">
        <v>92</v>
      </c>
      <c r="T44" s="53">
        <v>135</v>
      </c>
      <c r="U44" s="66"/>
      <c r="V44" s="66"/>
      <c r="W44" s="34">
        <f t="shared" si="34"/>
        <v>0</v>
      </c>
      <c r="X44" s="67"/>
      <c r="Y44" s="34">
        <f t="shared" si="23"/>
        <v>17</v>
      </c>
      <c r="Z44" s="66">
        <v>17</v>
      </c>
      <c r="AA44" s="34">
        <f t="shared" si="15"/>
        <v>0</v>
      </c>
      <c r="AB44" s="51"/>
      <c r="AC44" s="51"/>
      <c r="AD44" s="65">
        <f t="shared" si="35"/>
        <v>0</v>
      </c>
      <c r="AE44" s="74"/>
      <c r="AF44" s="74"/>
      <c r="AG44" s="77">
        <f t="shared" si="36"/>
        <v>244</v>
      </c>
      <c r="AH44" s="65">
        <f t="shared" si="41"/>
        <v>746</v>
      </c>
      <c r="AI44" s="80">
        <v>10</v>
      </c>
      <c r="AJ44" s="53">
        <v>1000</v>
      </c>
      <c r="AK44" s="49">
        <f t="shared" si="37"/>
        <v>1010</v>
      </c>
      <c r="AL44" s="53"/>
      <c r="AM44" s="51">
        <f t="shared" si="9"/>
        <v>0</v>
      </c>
      <c r="AN44" s="49">
        <f t="shared" si="38"/>
        <v>1010</v>
      </c>
      <c r="AO44" s="36">
        <v>90</v>
      </c>
      <c r="AP44" s="36"/>
      <c r="AQ44" s="49">
        <f t="shared" si="42"/>
        <v>90</v>
      </c>
      <c r="AR44" s="69">
        <v>53</v>
      </c>
      <c r="AS44" s="64">
        <f t="shared" si="10"/>
        <v>53</v>
      </c>
      <c r="AT44" s="64">
        <f t="shared" si="21"/>
        <v>143</v>
      </c>
      <c r="AU44" s="53">
        <v>119</v>
      </c>
      <c r="AV44" s="64">
        <f t="shared" si="11"/>
        <v>119</v>
      </c>
      <c r="AW44" s="64">
        <f t="shared" si="39"/>
        <v>14989</v>
      </c>
      <c r="AX44" s="64">
        <f t="shared" si="40"/>
        <v>401</v>
      </c>
      <c r="AY44" s="64">
        <f t="shared" si="17"/>
        <v>15390</v>
      </c>
    </row>
    <row r="45" spans="1:51">
      <c r="A45" s="24" t="s">
        <v>78</v>
      </c>
      <c r="B45" s="36">
        <v>2124</v>
      </c>
      <c r="C45" s="39">
        <v>1614</v>
      </c>
      <c r="D45" s="36">
        <v>247</v>
      </c>
      <c r="E45" s="36">
        <v>2</v>
      </c>
      <c r="F45" s="36">
        <v>169</v>
      </c>
      <c r="G45" s="36">
        <v>477</v>
      </c>
      <c r="H45" s="36">
        <v>1264</v>
      </c>
      <c r="I45" s="48">
        <f t="shared" si="24"/>
        <v>5897</v>
      </c>
      <c r="J45" s="53">
        <v>66</v>
      </c>
      <c r="K45" s="50">
        <f t="shared" si="4"/>
        <v>5897</v>
      </c>
      <c r="L45" s="50">
        <f t="shared" si="4"/>
        <v>66</v>
      </c>
      <c r="M45" s="50">
        <f t="shared" si="14"/>
        <v>5963</v>
      </c>
      <c r="N45" s="53">
        <v>40</v>
      </c>
      <c r="O45" s="53">
        <v>16</v>
      </c>
      <c r="P45" s="57">
        <v>80</v>
      </c>
      <c r="Q45" s="53">
        <v>178</v>
      </c>
      <c r="R45" s="64">
        <f t="shared" si="18"/>
        <v>314</v>
      </c>
      <c r="S45" s="53">
        <v>74</v>
      </c>
      <c r="T45" s="53">
        <v>103</v>
      </c>
      <c r="U45" s="66"/>
      <c r="V45" s="66"/>
      <c r="W45" s="34">
        <f t="shared" si="34"/>
        <v>108</v>
      </c>
      <c r="X45" s="67">
        <v>108</v>
      </c>
      <c r="Y45" s="34">
        <f t="shared" si="23"/>
        <v>2</v>
      </c>
      <c r="Z45" s="66">
        <v>2</v>
      </c>
      <c r="AA45" s="34">
        <f t="shared" si="15"/>
        <v>0</v>
      </c>
      <c r="AB45" s="51"/>
      <c r="AC45" s="51"/>
      <c r="AD45" s="65">
        <f t="shared" si="35"/>
        <v>0</v>
      </c>
      <c r="AE45" s="74"/>
      <c r="AF45" s="74"/>
      <c r="AG45" s="77">
        <f t="shared" si="36"/>
        <v>287</v>
      </c>
      <c r="AH45" s="65">
        <f t="shared" si="41"/>
        <v>601</v>
      </c>
      <c r="AI45" s="80">
        <v>4</v>
      </c>
      <c r="AJ45" s="53"/>
      <c r="AK45" s="49">
        <f t="shared" si="37"/>
        <v>4</v>
      </c>
      <c r="AL45" s="53">
        <v>150</v>
      </c>
      <c r="AM45" s="51">
        <f t="shared" si="9"/>
        <v>150</v>
      </c>
      <c r="AN45" s="49">
        <f t="shared" si="38"/>
        <v>154</v>
      </c>
      <c r="AO45" s="36">
        <v>90</v>
      </c>
      <c r="AP45" s="36"/>
      <c r="AQ45" s="49">
        <f t="shared" si="42"/>
        <v>90</v>
      </c>
      <c r="AR45" s="69">
        <v>39</v>
      </c>
      <c r="AS45" s="64">
        <f t="shared" si="10"/>
        <v>39</v>
      </c>
      <c r="AT45" s="64">
        <f t="shared" si="21"/>
        <v>129</v>
      </c>
      <c r="AU45" s="53">
        <v>100</v>
      </c>
      <c r="AV45" s="64">
        <f t="shared" si="11"/>
        <v>100</v>
      </c>
      <c r="AW45" s="64">
        <f t="shared" si="39"/>
        <v>6405</v>
      </c>
      <c r="AX45" s="64">
        <f t="shared" si="40"/>
        <v>542</v>
      </c>
      <c r="AY45" s="64">
        <f t="shared" si="17"/>
        <v>6947</v>
      </c>
    </row>
    <row r="46" s="17" customFormat="1" spans="1:51">
      <c r="A46" s="37" t="s">
        <v>79</v>
      </c>
      <c r="B46" s="34">
        <f t="shared" ref="B46:H46" si="43">SUM(B47:B54)</f>
        <v>41904</v>
      </c>
      <c r="C46" s="34">
        <f t="shared" si="43"/>
        <v>27597</v>
      </c>
      <c r="D46" s="34">
        <f t="shared" si="43"/>
        <v>4293</v>
      </c>
      <c r="E46" s="34">
        <f t="shared" si="43"/>
        <v>547</v>
      </c>
      <c r="F46" s="34">
        <f t="shared" si="43"/>
        <v>4814</v>
      </c>
      <c r="G46" s="34">
        <f t="shared" si="43"/>
        <v>7639</v>
      </c>
      <c r="H46" s="34">
        <f t="shared" si="43"/>
        <v>17468</v>
      </c>
      <c r="I46" s="48">
        <f t="shared" si="24"/>
        <v>104262</v>
      </c>
      <c r="J46" s="34">
        <f>SUM(J47:J54)</f>
        <v>867</v>
      </c>
      <c r="K46" s="50">
        <f t="shared" si="4"/>
        <v>104262</v>
      </c>
      <c r="L46" s="50">
        <f t="shared" si="4"/>
        <v>867</v>
      </c>
      <c r="M46" s="50">
        <f t="shared" si="14"/>
        <v>105129</v>
      </c>
      <c r="N46" s="53">
        <f>N47+N48+N49+N50+N51+N52+N53+N54</f>
        <v>1122</v>
      </c>
      <c r="O46" s="53">
        <f>O47+O48+O49+O50+O51+O52+O53+O54</f>
        <v>418</v>
      </c>
      <c r="P46" s="53">
        <f>P47+P48+P49+P50+P51+P52+P53+P54</f>
        <v>508</v>
      </c>
      <c r="Q46" s="34">
        <f>SUM(Q47:Q54)</f>
        <v>2786</v>
      </c>
      <c r="R46" s="64">
        <f t="shared" si="18"/>
        <v>4834</v>
      </c>
      <c r="S46" s="34">
        <f>SUM(S47:S54)</f>
        <v>671</v>
      </c>
      <c r="T46" s="53">
        <f>T47+T48+T49+T50+T51+T52+T53+T54</f>
        <v>1341</v>
      </c>
      <c r="U46" s="69">
        <f>U47+U48+U49+U50+U51+U52+U53+U54</f>
        <v>727</v>
      </c>
      <c r="V46" s="69">
        <f>V47+V48+V49+V50+V51+V52+V53+V54</f>
        <v>1740</v>
      </c>
      <c r="W46" s="34">
        <f t="shared" si="34"/>
        <v>324</v>
      </c>
      <c r="X46" s="65">
        <f>X48+X52+X53+X54</f>
        <v>324</v>
      </c>
      <c r="Y46" s="34">
        <f t="shared" si="23"/>
        <v>97</v>
      </c>
      <c r="Z46" s="34">
        <f>SUM(Z47:Z54)</f>
        <v>97</v>
      </c>
      <c r="AA46" s="34">
        <f t="shared" si="15"/>
        <v>82</v>
      </c>
      <c r="AB46" s="34">
        <f>SUM(AB47:AB54)</f>
        <v>0</v>
      </c>
      <c r="AC46" s="34">
        <f>SUM(AC47:AC54)</f>
        <v>82</v>
      </c>
      <c r="AD46" s="65">
        <f t="shared" si="35"/>
        <v>25</v>
      </c>
      <c r="AE46" s="34">
        <f>SUM(AE47:AE54)</f>
        <v>0</v>
      </c>
      <c r="AF46" s="34">
        <f>SUM(AF47:AF54)</f>
        <v>25</v>
      </c>
      <c r="AG46" s="77">
        <f t="shared" si="36"/>
        <v>5007</v>
      </c>
      <c r="AH46" s="65">
        <f t="shared" si="41"/>
        <v>9841</v>
      </c>
      <c r="AI46" s="79">
        <f>SUM(AI47:AI54)</f>
        <v>75</v>
      </c>
      <c r="AJ46" s="53">
        <f>AJ47+AJ48+AJ49+AJ50+AJ51+AJ52+AJ53+AJ54</f>
        <v>90</v>
      </c>
      <c r="AK46" s="49">
        <f t="shared" si="37"/>
        <v>165</v>
      </c>
      <c r="AL46" s="53">
        <f>AL47+AL48+AL49+AL50+AL51+AL52+AL53+AL54</f>
        <v>700</v>
      </c>
      <c r="AM46" s="51">
        <f t="shared" si="9"/>
        <v>700</v>
      </c>
      <c r="AN46" s="49">
        <f t="shared" si="38"/>
        <v>865</v>
      </c>
      <c r="AO46" s="34">
        <f>SUM(AO47:AO54)</f>
        <v>800</v>
      </c>
      <c r="AP46" s="34">
        <f>SUM(AP47:AP54)</f>
        <v>0</v>
      </c>
      <c r="AQ46" s="49">
        <f t="shared" si="42"/>
        <v>800</v>
      </c>
      <c r="AR46" s="69">
        <v>529</v>
      </c>
      <c r="AS46" s="64">
        <f t="shared" si="10"/>
        <v>529</v>
      </c>
      <c r="AT46" s="64">
        <f t="shared" si="21"/>
        <v>1329</v>
      </c>
      <c r="AU46" s="34">
        <f>SUM(AU47:AU54)</f>
        <v>877</v>
      </c>
      <c r="AV46" s="64">
        <f t="shared" si="11"/>
        <v>877</v>
      </c>
      <c r="AW46" s="64">
        <f t="shared" si="39"/>
        <v>110938</v>
      </c>
      <c r="AX46" s="64">
        <f t="shared" si="40"/>
        <v>7103</v>
      </c>
      <c r="AY46" s="64">
        <f t="shared" si="17"/>
        <v>118041</v>
      </c>
    </row>
    <row r="47" spans="1:51">
      <c r="A47" s="24" t="s">
        <v>45</v>
      </c>
      <c r="B47" s="36">
        <v>13367</v>
      </c>
      <c r="C47" s="36">
        <v>7071</v>
      </c>
      <c r="D47" s="36">
        <v>691</v>
      </c>
      <c r="E47" s="36">
        <v>124</v>
      </c>
      <c r="F47" s="36">
        <v>656</v>
      </c>
      <c r="G47" s="36">
        <v>1031</v>
      </c>
      <c r="H47" s="36">
        <v>1723</v>
      </c>
      <c r="I47" s="48">
        <f t="shared" si="24"/>
        <v>24663</v>
      </c>
      <c r="J47" s="53">
        <v>152</v>
      </c>
      <c r="K47" s="50">
        <f t="shared" si="4"/>
        <v>24663</v>
      </c>
      <c r="L47" s="50">
        <f t="shared" si="4"/>
        <v>152</v>
      </c>
      <c r="M47" s="50">
        <f t="shared" si="14"/>
        <v>24815</v>
      </c>
      <c r="N47" s="34">
        <v>300</v>
      </c>
      <c r="O47" s="34">
        <v>30</v>
      </c>
      <c r="P47" s="57">
        <v>90</v>
      </c>
      <c r="Q47" s="53">
        <v>556</v>
      </c>
      <c r="R47" s="64">
        <f t="shared" si="18"/>
        <v>976</v>
      </c>
      <c r="S47" s="53">
        <v>132</v>
      </c>
      <c r="T47" s="34">
        <v>259</v>
      </c>
      <c r="U47" s="57"/>
      <c r="V47" s="57">
        <v>1740</v>
      </c>
      <c r="W47" s="34">
        <f t="shared" si="34"/>
        <v>0</v>
      </c>
      <c r="X47" s="67"/>
      <c r="Y47" s="34">
        <f t="shared" si="23"/>
        <v>22</v>
      </c>
      <c r="Z47" s="66">
        <v>22</v>
      </c>
      <c r="AA47" s="34">
        <f t="shared" si="15"/>
        <v>0</v>
      </c>
      <c r="AB47" s="51"/>
      <c r="AC47" s="51"/>
      <c r="AD47" s="65">
        <f t="shared" si="35"/>
        <v>25</v>
      </c>
      <c r="AE47" s="74"/>
      <c r="AF47" s="74">
        <v>25</v>
      </c>
      <c r="AG47" s="77">
        <f t="shared" si="36"/>
        <v>2178</v>
      </c>
      <c r="AH47" s="65">
        <f t="shared" si="41"/>
        <v>3154</v>
      </c>
      <c r="AI47" s="79">
        <v>14</v>
      </c>
      <c r="AJ47" s="53">
        <v>75</v>
      </c>
      <c r="AK47" s="49">
        <f t="shared" si="37"/>
        <v>89</v>
      </c>
      <c r="AL47" s="53"/>
      <c r="AM47" s="51">
        <f t="shared" si="9"/>
        <v>0</v>
      </c>
      <c r="AN47" s="49">
        <f t="shared" si="38"/>
        <v>89</v>
      </c>
      <c r="AO47" s="36">
        <v>120</v>
      </c>
      <c r="AP47" s="36"/>
      <c r="AQ47" s="49">
        <f t="shared" si="42"/>
        <v>120</v>
      </c>
      <c r="AR47" s="69">
        <v>100</v>
      </c>
      <c r="AS47" s="64">
        <f t="shared" si="10"/>
        <v>100</v>
      </c>
      <c r="AT47" s="64">
        <f t="shared" si="21"/>
        <v>220</v>
      </c>
      <c r="AU47" s="53">
        <v>115</v>
      </c>
      <c r="AV47" s="64">
        <f t="shared" si="11"/>
        <v>115</v>
      </c>
      <c r="AW47" s="64">
        <f t="shared" si="39"/>
        <v>25963</v>
      </c>
      <c r="AX47" s="64">
        <f t="shared" si="40"/>
        <v>2430</v>
      </c>
      <c r="AY47" s="64">
        <f t="shared" si="17"/>
        <v>28393</v>
      </c>
    </row>
    <row r="48" spans="1:51">
      <c r="A48" s="24" t="s">
        <v>80</v>
      </c>
      <c r="B48" s="36">
        <v>4899</v>
      </c>
      <c r="C48" s="36">
        <v>3196</v>
      </c>
      <c r="D48" s="36">
        <v>537</v>
      </c>
      <c r="E48" s="36">
        <v>-90</v>
      </c>
      <c r="F48" s="36">
        <v>550</v>
      </c>
      <c r="G48" s="36">
        <v>1011</v>
      </c>
      <c r="H48" s="36">
        <v>2791</v>
      </c>
      <c r="I48" s="48">
        <f t="shared" si="24"/>
        <v>12894</v>
      </c>
      <c r="J48" s="53">
        <v>115</v>
      </c>
      <c r="K48" s="50">
        <f t="shared" si="4"/>
        <v>12894</v>
      </c>
      <c r="L48" s="50">
        <f t="shared" si="4"/>
        <v>115</v>
      </c>
      <c r="M48" s="50">
        <f t="shared" si="14"/>
        <v>13009</v>
      </c>
      <c r="N48" s="53">
        <v>170</v>
      </c>
      <c r="O48" s="53">
        <v>43</v>
      </c>
      <c r="P48" s="57">
        <v>150</v>
      </c>
      <c r="Q48" s="53">
        <v>371</v>
      </c>
      <c r="R48" s="64">
        <f t="shared" si="18"/>
        <v>734</v>
      </c>
      <c r="S48" s="53">
        <v>75</v>
      </c>
      <c r="T48" s="53">
        <v>180</v>
      </c>
      <c r="U48" s="57"/>
      <c r="V48" s="57"/>
      <c r="W48" s="34">
        <f t="shared" ref="W48:W63" si="44">SUM(X48:X48)</f>
        <v>108</v>
      </c>
      <c r="X48" s="70">
        <v>108</v>
      </c>
      <c r="Y48" s="34">
        <f t="shared" si="23"/>
        <v>17</v>
      </c>
      <c r="Z48" s="68">
        <v>17</v>
      </c>
      <c r="AA48" s="34">
        <f t="shared" si="15"/>
        <v>0</v>
      </c>
      <c r="AB48" s="51"/>
      <c r="AC48" s="51"/>
      <c r="AD48" s="65">
        <f t="shared" ref="AD48:AD63" si="45">SUM(AE48:AF48)</f>
        <v>0</v>
      </c>
      <c r="AE48" s="75"/>
      <c r="AF48" s="75"/>
      <c r="AG48" s="77">
        <f t="shared" si="36"/>
        <v>380</v>
      </c>
      <c r="AH48" s="65">
        <f t="shared" si="41"/>
        <v>1114</v>
      </c>
      <c r="AI48" s="80">
        <v>9</v>
      </c>
      <c r="AJ48" s="53"/>
      <c r="AK48" s="49">
        <f t="shared" si="37"/>
        <v>9</v>
      </c>
      <c r="AL48" s="53"/>
      <c r="AM48" s="51">
        <f t="shared" si="9"/>
        <v>0</v>
      </c>
      <c r="AN48" s="49">
        <f t="shared" si="38"/>
        <v>9</v>
      </c>
      <c r="AO48" s="36">
        <v>90</v>
      </c>
      <c r="AP48" s="36"/>
      <c r="AQ48" s="49">
        <f t="shared" si="42"/>
        <v>90</v>
      </c>
      <c r="AR48" s="69">
        <v>52</v>
      </c>
      <c r="AS48" s="64">
        <f t="shared" si="10"/>
        <v>52</v>
      </c>
      <c r="AT48" s="64">
        <f t="shared" si="21"/>
        <v>142</v>
      </c>
      <c r="AU48" s="53">
        <v>143</v>
      </c>
      <c r="AV48" s="64">
        <f t="shared" si="11"/>
        <v>143</v>
      </c>
      <c r="AW48" s="64">
        <f t="shared" si="39"/>
        <v>13870</v>
      </c>
      <c r="AX48" s="64">
        <f t="shared" si="40"/>
        <v>547</v>
      </c>
      <c r="AY48" s="64">
        <f t="shared" si="17"/>
        <v>14417</v>
      </c>
    </row>
    <row r="49" spans="1:51">
      <c r="A49" s="24" t="s">
        <v>81</v>
      </c>
      <c r="B49" s="36">
        <v>2984</v>
      </c>
      <c r="C49" s="36">
        <v>2073</v>
      </c>
      <c r="D49" s="36">
        <v>353</v>
      </c>
      <c r="E49" s="36">
        <v>76</v>
      </c>
      <c r="F49" s="36">
        <v>272</v>
      </c>
      <c r="G49" s="36">
        <v>834</v>
      </c>
      <c r="H49" s="36">
        <v>1658</v>
      </c>
      <c r="I49" s="48">
        <f t="shared" si="24"/>
        <v>8250</v>
      </c>
      <c r="J49" s="53">
        <v>29</v>
      </c>
      <c r="K49" s="50">
        <f t="shared" si="4"/>
        <v>8250</v>
      </c>
      <c r="L49" s="50">
        <f t="shared" si="4"/>
        <v>29</v>
      </c>
      <c r="M49" s="50">
        <f t="shared" si="14"/>
        <v>8279</v>
      </c>
      <c r="N49" s="53">
        <v>144</v>
      </c>
      <c r="O49" s="53">
        <v>33</v>
      </c>
      <c r="P49" s="57">
        <v>90</v>
      </c>
      <c r="Q49" s="53">
        <v>282</v>
      </c>
      <c r="R49" s="64">
        <f t="shared" si="18"/>
        <v>549</v>
      </c>
      <c r="S49" s="53">
        <v>55</v>
      </c>
      <c r="T49" s="53">
        <v>113</v>
      </c>
      <c r="U49" s="57"/>
      <c r="V49" s="57"/>
      <c r="W49" s="34">
        <f t="shared" si="44"/>
        <v>0</v>
      </c>
      <c r="X49" s="67"/>
      <c r="Y49" s="34">
        <f t="shared" si="23"/>
        <v>9</v>
      </c>
      <c r="Z49" s="66">
        <v>9</v>
      </c>
      <c r="AA49" s="34">
        <f t="shared" si="15"/>
        <v>0</v>
      </c>
      <c r="AB49" s="51"/>
      <c r="AC49" s="51"/>
      <c r="AD49" s="65">
        <f t="shared" si="45"/>
        <v>0</v>
      </c>
      <c r="AE49" s="74"/>
      <c r="AF49" s="74"/>
      <c r="AG49" s="77">
        <f t="shared" si="36"/>
        <v>177</v>
      </c>
      <c r="AH49" s="65">
        <f t="shared" si="41"/>
        <v>726</v>
      </c>
      <c r="AI49" s="80">
        <v>7</v>
      </c>
      <c r="AJ49" s="53"/>
      <c r="AK49" s="49">
        <f t="shared" si="37"/>
        <v>7</v>
      </c>
      <c r="AL49" s="53"/>
      <c r="AM49" s="51">
        <f t="shared" si="9"/>
        <v>0</v>
      </c>
      <c r="AN49" s="49">
        <f t="shared" si="38"/>
        <v>7</v>
      </c>
      <c r="AO49" s="36">
        <v>50</v>
      </c>
      <c r="AP49" s="36"/>
      <c r="AQ49" s="49">
        <f t="shared" si="42"/>
        <v>50</v>
      </c>
      <c r="AR49" s="69">
        <v>58</v>
      </c>
      <c r="AS49" s="64">
        <f t="shared" si="10"/>
        <v>58</v>
      </c>
      <c r="AT49" s="64">
        <f t="shared" si="21"/>
        <v>108</v>
      </c>
      <c r="AU49" s="53">
        <v>96</v>
      </c>
      <c r="AV49" s="64">
        <f t="shared" si="11"/>
        <v>96</v>
      </c>
      <c r="AW49" s="64">
        <f t="shared" si="39"/>
        <v>8952</v>
      </c>
      <c r="AX49" s="64">
        <f t="shared" si="40"/>
        <v>264</v>
      </c>
      <c r="AY49" s="64">
        <f t="shared" si="17"/>
        <v>9216</v>
      </c>
    </row>
    <row r="50" spans="1:51">
      <c r="A50" s="24" t="s">
        <v>82</v>
      </c>
      <c r="B50" s="36">
        <v>6081</v>
      </c>
      <c r="C50" s="36">
        <v>4248</v>
      </c>
      <c r="D50" s="36">
        <v>742</v>
      </c>
      <c r="E50" s="36">
        <v>220</v>
      </c>
      <c r="F50" s="36">
        <v>1066</v>
      </c>
      <c r="G50" s="36">
        <v>1432</v>
      </c>
      <c r="H50" s="36">
        <v>2976</v>
      </c>
      <c r="I50" s="48">
        <f t="shared" si="24"/>
        <v>16765</v>
      </c>
      <c r="J50" s="53">
        <v>127</v>
      </c>
      <c r="K50" s="50">
        <f t="shared" si="4"/>
        <v>16765</v>
      </c>
      <c r="L50" s="50">
        <f t="shared" si="4"/>
        <v>127</v>
      </c>
      <c r="M50" s="50">
        <f t="shared" si="14"/>
        <v>16892</v>
      </c>
      <c r="N50" s="53">
        <v>187</v>
      </c>
      <c r="O50" s="53">
        <v>95</v>
      </c>
      <c r="P50" s="57">
        <v>178</v>
      </c>
      <c r="Q50" s="53">
        <v>492</v>
      </c>
      <c r="R50" s="64">
        <f t="shared" si="18"/>
        <v>952</v>
      </c>
      <c r="S50" s="53">
        <v>85</v>
      </c>
      <c r="T50" s="53">
        <v>223</v>
      </c>
      <c r="U50" s="57">
        <v>122</v>
      </c>
      <c r="V50" s="57"/>
      <c r="W50" s="34">
        <f t="shared" si="44"/>
        <v>0</v>
      </c>
      <c r="X50" s="67"/>
      <c r="Y50" s="34">
        <f t="shared" si="23"/>
        <v>23</v>
      </c>
      <c r="Z50" s="66">
        <v>23</v>
      </c>
      <c r="AA50" s="34">
        <f t="shared" si="15"/>
        <v>41</v>
      </c>
      <c r="AB50" s="51"/>
      <c r="AC50" s="51">
        <v>41</v>
      </c>
      <c r="AD50" s="65">
        <f t="shared" si="45"/>
        <v>0</v>
      </c>
      <c r="AE50" s="74"/>
      <c r="AF50" s="74"/>
      <c r="AG50" s="77">
        <f t="shared" si="36"/>
        <v>494</v>
      </c>
      <c r="AH50" s="65">
        <f t="shared" si="41"/>
        <v>1446</v>
      </c>
      <c r="AI50" s="80">
        <v>12</v>
      </c>
      <c r="AJ50" s="53"/>
      <c r="AK50" s="49">
        <f t="shared" si="37"/>
        <v>12</v>
      </c>
      <c r="AL50" s="53">
        <v>400</v>
      </c>
      <c r="AM50" s="51">
        <f t="shared" si="9"/>
        <v>400</v>
      </c>
      <c r="AN50" s="49">
        <f t="shared" si="38"/>
        <v>412</v>
      </c>
      <c r="AO50" s="36">
        <v>160</v>
      </c>
      <c r="AP50" s="36"/>
      <c r="AQ50" s="49">
        <f t="shared" si="42"/>
        <v>160</v>
      </c>
      <c r="AR50" s="69">
        <v>76</v>
      </c>
      <c r="AS50" s="64">
        <f t="shared" si="10"/>
        <v>76</v>
      </c>
      <c r="AT50" s="64">
        <f t="shared" si="21"/>
        <v>236</v>
      </c>
      <c r="AU50" s="53">
        <v>121</v>
      </c>
      <c r="AV50" s="64">
        <f t="shared" si="11"/>
        <v>121</v>
      </c>
      <c r="AW50" s="64">
        <f t="shared" si="39"/>
        <v>18010</v>
      </c>
      <c r="AX50" s="64">
        <f t="shared" si="40"/>
        <v>1097</v>
      </c>
      <c r="AY50" s="64">
        <f t="shared" si="17"/>
        <v>19107</v>
      </c>
    </row>
    <row r="51" spans="1:51">
      <c r="A51" s="24" t="s">
        <v>83</v>
      </c>
      <c r="B51" s="36">
        <v>3499</v>
      </c>
      <c r="C51" s="36">
        <v>2471</v>
      </c>
      <c r="D51" s="36">
        <v>467</v>
      </c>
      <c r="E51" s="36">
        <v>66</v>
      </c>
      <c r="F51" s="36">
        <v>320</v>
      </c>
      <c r="G51" s="36">
        <v>781</v>
      </c>
      <c r="H51" s="36">
        <v>2000</v>
      </c>
      <c r="I51" s="48">
        <f t="shared" si="24"/>
        <v>9604</v>
      </c>
      <c r="J51" s="53">
        <v>75</v>
      </c>
      <c r="K51" s="50">
        <f t="shared" si="4"/>
        <v>9604</v>
      </c>
      <c r="L51" s="50">
        <f t="shared" si="4"/>
        <v>75</v>
      </c>
      <c r="M51" s="50">
        <f t="shared" si="14"/>
        <v>9679</v>
      </c>
      <c r="N51" s="53">
        <v>145</v>
      </c>
      <c r="O51" s="53">
        <v>34</v>
      </c>
      <c r="P51" s="57"/>
      <c r="Q51" s="53">
        <v>179</v>
      </c>
      <c r="R51" s="64">
        <f t="shared" si="18"/>
        <v>358</v>
      </c>
      <c r="S51" s="53">
        <v>66</v>
      </c>
      <c r="T51" s="53">
        <v>115</v>
      </c>
      <c r="U51" s="57">
        <v>120</v>
      </c>
      <c r="V51" s="57"/>
      <c r="W51" s="34">
        <f t="shared" si="44"/>
        <v>0</v>
      </c>
      <c r="X51" s="67"/>
      <c r="Y51" s="34">
        <f t="shared" si="23"/>
        <v>5</v>
      </c>
      <c r="Z51" s="66">
        <v>5</v>
      </c>
      <c r="AA51" s="34">
        <f t="shared" si="15"/>
        <v>0</v>
      </c>
      <c r="AB51" s="51"/>
      <c r="AC51" s="51"/>
      <c r="AD51" s="65">
        <f t="shared" si="45"/>
        <v>0</v>
      </c>
      <c r="AE51" s="74"/>
      <c r="AF51" s="74"/>
      <c r="AG51" s="77">
        <f t="shared" si="36"/>
        <v>306</v>
      </c>
      <c r="AH51" s="65">
        <f t="shared" si="41"/>
        <v>664</v>
      </c>
      <c r="AI51" s="80">
        <v>9</v>
      </c>
      <c r="AJ51" s="53"/>
      <c r="AK51" s="49">
        <f t="shared" si="37"/>
        <v>9</v>
      </c>
      <c r="AL51" s="53"/>
      <c r="AM51" s="51">
        <f t="shared" si="9"/>
        <v>0</v>
      </c>
      <c r="AN51" s="49">
        <f t="shared" si="38"/>
        <v>9</v>
      </c>
      <c r="AO51" s="36">
        <v>70</v>
      </c>
      <c r="AP51" s="36"/>
      <c r="AQ51" s="49">
        <f t="shared" si="42"/>
        <v>70</v>
      </c>
      <c r="AR51" s="69">
        <v>87</v>
      </c>
      <c r="AS51" s="64">
        <f t="shared" si="10"/>
        <v>87</v>
      </c>
      <c r="AT51" s="64">
        <f t="shared" si="21"/>
        <v>157</v>
      </c>
      <c r="AU51" s="53">
        <v>65</v>
      </c>
      <c r="AV51" s="64">
        <f t="shared" si="11"/>
        <v>65</v>
      </c>
      <c r="AW51" s="64">
        <f t="shared" si="39"/>
        <v>10106</v>
      </c>
      <c r="AX51" s="64">
        <f t="shared" si="40"/>
        <v>468</v>
      </c>
      <c r="AY51" s="64">
        <f t="shared" si="17"/>
        <v>10574</v>
      </c>
    </row>
    <row r="52" spans="1:51">
      <c r="A52" s="24" t="s">
        <v>84</v>
      </c>
      <c r="B52" s="36">
        <v>3702</v>
      </c>
      <c r="C52" s="36">
        <v>3097</v>
      </c>
      <c r="D52" s="36">
        <v>616</v>
      </c>
      <c r="E52" s="36">
        <v>-35</v>
      </c>
      <c r="F52" s="36">
        <v>1045</v>
      </c>
      <c r="G52" s="36">
        <v>886</v>
      </c>
      <c r="H52" s="36">
        <v>2341</v>
      </c>
      <c r="I52" s="48">
        <f t="shared" si="24"/>
        <v>11652</v>
      </c>
      <c r="J52" s="53">
        <v>170</v>
      </c>
      <c r="K52" s="50">
        <f t="shared" si="4"/>
        <v>11652</v>
      </c>
      <c r="L52" s="50">
        <f t="shared" si="4"/>
        <v>170</v>
      </c>
      <c r="M52" s="50">
        <f t="shared" si="14"/>
        <v>11822</v>
      </c>
      <c r="N52" s="53">
        <v>64</v>
      </c>
      <c r="O52" s="53">
        <v>65</v>
      </c>
      <c r="P52" s="57"/>
      <c r="Q52" s="53">
        <v>366</v>
      </c>
      <c r="R52" s="64">
        <f t="shared" si="18"/>
        <v>495</v>
      </c>
      <c r="S52" s="53">
        <v>97</v>
      </c>
      <c r="T52" s="53">
        <v>164</v>
      </c>
      <c r="U52" s="57">
        <v>150</v>
      </c>
      <c r="V52" s="57"/>
      <c r="W52" s="34">
        <f t="shared" si="44"/>
        <v>54</v>
      </c>
      <c r="X52" s="67">
        <v>54</v>
      </c>
      <c r="Y52" s="34">
        <f t="shared" si="23"/>
        <v>9</v>
      </c>
      <c r="Z52" s="66">
        <v>9</v>
      </c>
      <c r="AA52" s="34">
        <f t="shared" si="15"/>
        <v>0</v>
      </c>
      <c r="AB52" s="51"/>
      <c r="AC52" s="51"/>
      <c r="AD52" s="65">
        <f t="shared" si="45"/>
        <v>0</v>
      </c>
      <c r="AE52" s="74"/>
      <c r="AF52" s="74"/>
      <c r="AG52" s="77">
        <f t="shared" si="36"/>
        <v>474</v>
      </c>
      <c r="AH52" s="65">
        <f t="shared" si="41"/>
        <v>969</v>
      </c>
      <c r="AI52" s="80">
        <v>9</v>
      </c>
      <c r="AJ52" s="53">
        <v>15</v>
      </c>
      <c r="AK52" s="49">
        <f t="shared" si="37"/>
        <v>24</v>
      </c>
      <c r="AL52" s="53">
        <v>300</v>
      </c>
      <c r="AM52" s="51">
        <f t="shared" si="9"/>
        <v>300</v>
      </c>
      <c r="AN52" s="49">
        <f t="shared" si="38"/>
        <v>324</v>
      </c>
      <c r="AO52" s="36">
        <v>90</v>
      </c>
      <c r="AP52" s="36"/>
      <c r="AQ52" s="49">
        <f t="shared" si="42"/>
        <v>90</v>
      </c>
      <c r="AR52" s="69">
        <v>58</v>
      </c>
      <c r="AS52" s="64">
        <f t="shared" si="10"/>
        <v>58</v>
      </c>
      <c r="AT52" s="64">
        <f t="shared" si="21"/>
        <v>148</v>
      </c>
      <c r="AU52" s="53">
        <v>133</v>
      </c>
      <c r="AV52" s="64">
        <f t="shared" si="11"/>
        <v>133</v>
      </c>
      <c r="AW52" s="64">
        <f t="shared" si="39"/>
        <v>12394</v>
      </c>
      <c r="AX52" s="64">
        <f t="shared" si="40"/>
        <v>1002</v>
      </c>
      <c r="AY52" s="64">
        <f t="shared" si="17"/>
        <v>13396</v>
      </c>
    </row>
    <row r="53" spans="1:51">
      <c r="A53" s="24" t="s">
        <v>85</v>
      </c>
      <c r="B53" s="36">
        <v>3677</v>
      </c>
      <c r="C53" s="36">
        <v>2744</v>
      </c>
      <c r="D53" s="36">
        <v>441</v>
      </c>
      <c r="E53" s="36">
        <v>128</v>
      </c>
      <c r="F53" s="36">
        <v>597</v>
      </c>
      <c r="G53" s="36">
        <v>886</v>
      </c>
      <c r="H53" s="36">
        <v>2029</v>
      </c>
      <c r="I53" s="48">
        <f t="shared" si="24"/>
        <v>10502</v>
      </c>
      <c r="J53" s="53">
        <v>163</v>
      </c>
      <c r="K53" s="50">
        <f t="shared" si="4"/>
        <v>10502</v>
      </c>
      <c r="L53" s="50">
        <f t="shared" si="4"/>
        <v>163</v>
      </c>
      <c r="M53" s="50">
        <f t="shared" si="14"/>
        <v>10665</v>
      </c>
      <c r="N53" s="53">
        <v>63</v>
      </c>
      <c r="O53" s="53">
        <v>71</v>
      </c>
      <c r="P53" s="57"/>
      <c r="Q53" s="53">
        <v>250</v>
      </c>
      <c r="R53" s="64">
        <f t="shared" si="18"/>
        <v>384</v>
      </c>
      <c r="S53" s="53">
        <v>76</v>
      </c>
      <c r="T53" s="53">
        <v>162</v>
      </c>
      <c r="U53" s="57">
        <v>185</v>
      </c>
      <c r="V53" s="57"/>
      <c r="W53" s="34">
        <f t="shared" si="44"/>
        <v>108</v>
      </c>
      <c r="X53" s="67">
        <v>108</v>
      </c>
      <c r="Y53" s="34">
        <f t="shared" si="23"/>
        <v>11</v>
      </c>
      <c r="Z53" s="66">
        <v>11</v>
      </c>
      <c r="AA53" s="34">
        <f t="shared" si="15"/>
        <v>0</v>
      </c>
      <c r="AB53" s="51"/>
      <c r="AC53" s="51"/>
      <c r="AD53" s="65">
        <f t="shared" si="45"/>
        <v>0</v>
      </c>
      <c r="AE53" s="74"/>
      <c r="AF53" s="74"/>
      <c r="AG53" s="77">
        <f t="shared" si="36"/>
        <v>542</v>
      </c>
      <c r="AH53" s="65">
        <f t="shared" si="41"/>
        <v>926</v>
      </c>
      <c r="AI53" s="80">
        <v>7</v>
      </c>
      <c r="AJ53" s="53"/>
      <c r="AK53" s="49">
        <f t="shared" si="37"/>
        <v>7</v>
      </c>
      <c r="AL53" s="53"/>
      <c r="AM53" s="51">
        <f t="shared" si="9"/>
        <v>0</v>
      </c>
      <c r="AN53" s="49">
        <f t="shared" si="38"/>
        <v>7</v>
      </c>
      <c r="AO53" s="36">
        <v>130</v>
      </c>
      <c r="AP53" s="36"/>
      <c r="AQ53" s="49">
        <f t="shared" si="42"/>
        <v>130</v>
      </c>
      <c r="AR53" s="69">
        <v>58</v>
      </c>
      <c r="AS53" s="64">
        <f t="shared" si="10"/>
        <v>58</v>
      </c>
      <c r="AT53" s="64">
        <f t="shared" si="21"/>
        <v>188</v>
      </c>
      <c r="AU53" s="53">
        <v>129</v>
      </c>
      <c r="AV53" s="64">
        <f t="shared" si="11"/>
        <v>129</v>
      </c>
      <c r="AW53" s="64">
        <f t="shared" si="39"/>
        <v>11152</v>
      </c>
      <c r="AX53" s="64">
        <f t="shared" si="40"/>
        <v>763</v>
      </c>
      <c r="AY53" s="64">
        <f t="shared" si="17"/>
        <v>11915</v>
      </c>
    </row>
    <row r="54" spans="1:51">
      <c r="A54" s="24" t="s">
        <v>86</v>
      </c>
      <c r="B54" s="36">
        <v>3695</v>
      </c>
      <c r="C54" s="36">
        <v>2697</v>
      </c>
      <c r="D54" s="36">
        <v>446</v>
      </c>
      <c r="E54" s="36">
        <v>58</v>
      </c>
      <c r="F54" s="36">
        <v>308</v>
      </c>
      <c r="G54" s="36">
        <v>778</v>
      </c>
      <c r="H54" s="36">
        <v>1950</v>
      </c>
      <c r="I54" s="48">
        <f t="shared" si="24"/>
        <v>9932</v>
      </c>
      <c r="J54" s="53">
        <v>36</v>
      </c>
      <c r="K54" s="50">
        <f t="shared" si="4"/>
        <v>9932</v>
      </c>
      <c r="L54" s="50">
        <f t="shared" si="4"/>
        <v>36</v>
      </c>
      <c r="M54" s="50">
        <f t="shared" si="14"/>
        <v>9968</v>
      </c>
      <c r="N54" s="53">
        <v>49</v>
      </c>
      <c r="O54" s="53">
        <v>47</v>
      </c>
      <c r="P54" s="57"/>
      <c r="Q54" s="53">
        <v>290</v>
      </c>
      <c r="R54" s="64">
        <f t="shared" si="18"/>
        <v>386</v>
      </c>
      <c r="S54" s="53">
        <v>85</v>
      </c>
      <c r="T54" s="53">
        <v>125</v>
      </c>
      <c r="U54" s="57">
        <v>150</v>
      </c>
      <c r="V54" s="57"/>
      <c r="W54" s="34">
        <f t="shared" si="44"/>
        <v>54</v>
      </c>
      <c r="X54" s="67">
        <v>54</v>
      </c>
      <c r="Y54" s="34">
        <f t="shared" si="23"/>
        <v>1</v>
      </c>
      <c r="Z54" s="66">
        <v>1</v>
      </c>
      <c r="AA54" s="34">
        <f t="shared" si="15"/>
        <v>41</v>
      </c>
      <c r="AB54" s="51"/>
      <c r="AC54" s="51">
        <v>41</v>
      </c>
      <c r="AD54" s="65">
        <f t="shared" si="45"/>
        <v>0</v>
      </c>
      <c r="AE54" s="74"/>
      <c r="AF54" s="74"/>
      <c r="AG54" s="77">
        <f t="shared" si="36"/>
        <v>456</v>
      </c>
      <c r="AH54" s="65">
        <f t="shared" si="41"/>
        <v>842</v>
      </c>
      <c r="AI54" s="80">
        <v>8</v>
      </c>
      <c r="AJ54" s="53"/>
      <c r="AK54" s="49">
        <f t="shared" si="37"/>
        <v>8</v>
      </c>
      <c r="AL54" s="53"/>
      <c r="AM54" s="51">
        <f t="shared" si="9"/>
        <v>0</v>
      </c>
      <c r="AN54" s="49">
        <f t="shared" si="38"/>
        <v>8</v>
      </c>
      <c r="AO54" s="36">
        <v>90</v>
      </c>
      <c r="AP54" s="36"/>
      <c r="AQ54" s="49">
        <f t="shared" si="42"/>
        <v>90</v>
      </c>
      <c r="AR54" s="69">
        <v>39</v>
      </c>
      <c r="AS54" s="64">
        <f t="shared" si="10"/>
        <v>39</v>
      </c>
      <c r="AT54" s="64">
        <f t="shared" si="21"/>
        <v>129</v>
      </c>
      <c r="AU54" s="53">
        <v>75</v>
      </c>
      <c r="AV54" s="64">
        <f t="shared" si="11"/>
        <v>75</v>
      </c>
      <c r="AW54" s="64">
        <f t="shared" si="39"/>
        <v>10491</v>
      </c>
      <c r="AX54" s="64">
        <f t="shared" si="40"/>
        <v>531</v>
      </c>
      <c r="AY54" s="64">
        <f t="shared" si="17"/>
        <v>11022</v>
      </c>
    </row>
    <row r="55" s="17" customFormat="1" spans="1:51">
      <c r="A55" s="37" t="s">
        <v>87</v>
      </c>
      <c r="B55" s="40">
        <v>6476</v>
      </c>
      <c r="C55" s="40">
        <v>4407</v>
      </c>
      <c r="D55" s="40">
        <v>824</v>
      </c>
      <c r="E55" s="40">
        <v>-113</v>
      </c>
      <c r="F55" s="40">
        <v>618</v>
      </c>
      <c r="G55" s="40">
        <v>1068</v>
      </c>
      <c r="H55" s="40">
        <v>2784</v>
      </c>
      <c r="I55" s="48">
        <f t="shared" si="24"/>
        <v>16064</v>
      </c>
      <c r="J55" s="53">
        <v>180</v>
      </c>
      <c r="K55" s="50">
        <f t="shared" si="4"/>
        <v>16064</v>
      </c>
      <c r="L55" s="50">
        <f t="shared" si="4"/>
        <v>180</v>
      </c>
      <c r="M55" s="50">
        <f t="shared" si="14"/>
        <v>16244</v>
      </c>
      <c r="N55" s="53">
        <v>308</v>
      </c>
      <c r="O55" s="53">
        <v>51</v>
      </c>
      <c r="P55" s="34">
        <v>0</v>
      </c>
      <c r="Q55" s="53">
        <v>931</v>
      </c>
      <c r="R55" s="64">
        <f t="shared" si="18"/>
        <v>1290</v>
      </c>
      <c r="S55" s="53">
        <v>138</v>
      </c>
      <c r="T55" s="53">
        <v>279</v>
      </c>
      <c r="U55" s="59">
        <v>150</v>
      </c>
      <c r="V55" s="59"/>
      <c r="W55" s="34">
        <f t="shared" si="44"/>
        <v>108</v>
      </c>
      <c r="X55" s="67">
        <v>108</v>
      </c>
      <c r="Y55" s="34">
        <f t="shared" si="23"/>
        <v>15</v>
      </c>
      <c r="Z55" s="66">
        <v>15</v>
      </c>
      <c r="AA55" s="34">
        <f t="shared" si="15"/>
        <v>83</v>
      </c>
      <c r="AB55" s="40"/>
      <c r="AC55" s="40">
        <v>83</v>
      </c>
      <c r="AD55" s="65">
        <f t="shared" si="45"/>
        <v>0</v>
      </c>
      <c r="AE55" s="65">
        <v>0</v>
      </c>
      <c r="AF55" s="65">
        <v>0</v>
      </c>
      <c r="AG55" s="77">
        <f t="shared" si="36"/>
        <v>773</v>
      </c>
      <c r="AH55" s="65">
        <f t="shared" si="41"/>
        <v>2063</v>
      </c>
      <c r="AI55" s="80">
        <v>15</v>
      </c>
      <c r="AJ55" s="53"/>
      <c r="AK55" s="49">
        <f t="shared" si="37"/>
        <v>15</v>
      </c>
      <c r="AL55" s="53"/>
      <c r="AM55" s="51">
        <f t="shared" si="9"/>
        <v>0</v>
      </c>
      <c r="AN55" s="49">
        <f t="shared" si="38"/>
        <v>15</v>
      </c>
      <c r="AO55" s="40">
        <v>190</v>
      </c>
      <c r="AP55" s="40"/>
      <c r="AQ55" s="49">
        <f t="shared" si="42"/>
        <v>190</v>
      </c>
      <c r="AR55" s="69">
        <v>123</v>
      </c>
      <c r="AS55" s="64">
        <f t="shared" si="10"/>
        <v>123</v>
      </c>
      <c r="AT55" s="64">
        <f t="shared" si="21"/>
        <v>313</v>
      </c>
      <c r="AU55" s="53">
        <v>224</v>
      </c>
      <c r="AV55" s="64">
        <f t="shared" si="11"/>
        <v>224</v>
      </c>
      <c r="AW55" s="64">
        <f t="shared" si="39"/>
        <v>17783</v>
      </c>
      <c r="AX55" s="64">
        <f t="shared" si="40"/>
        <v>1076</v>
      </c>
      <c r="AY55" s="64">
        <f t="shared" si="17"/>
        <v>18859</v>
      </c>
    </row>
    <row r="56" s="17" customFormat="1" spans="1:51">
      <c r="A56" s="37" t="s">
        <v>88</v>
      </c>
      <c r="B56" s="34">
        <f t="shared" ref="B56:H56" si="46">SUM(B57:B61)</f>
        <v>21175</v>
      </c>
      <c r="C56" s="34">
        <f t="shared" si="46"/>
        <v>13022</v>
      </c>
      <c r="D56" s="34">
        <f t="shared" si="46"/>
        <v>1882</v>
      </c>
      <c r="E56" s="34">
        <f t="shared" si="46"/>
        <v>-154</v>
      </c>
      <c r="F56" s="34">
        <f t="shared" si="46"/>
        <v>1543</v>
      </c>
      <c r="G56" s="34">
        <f t="shared" si="46"/>
        <v>3254</v>
      </c>
      <c r="H56" s="34">
        <f t="shared" si="46"/>
        <v>7128</v>
      </c>
      <c r="I56" s="48">
        <f t="shared" si="24"/>
        <v>47850</v>
      </c>
      <c r="J56" s="34">
        <f>SUM(J57:J61)</f>
        <v>383</v>
      </c>
      <c r="K56" s="50">
        <f t="shared" si="4"/>
        <v>47850</v>
      </c>
      <c r="L56" s="50">
        <f t="shared" si="4"/>
        <v>383</v>
      </c>
      <c r="M56" s="50">
        <f t="shared" si="14"/>
        <v>48233</v>
      </c>
      <c r="N56" s="53">
        <f>N57+N58+N59+N60+N61</f>
        <v>666</v>
      </c>
      <c r="O56" s="53">
        <f>O57+O58+O59+O60+O61</f>
        <v>167</v>
      </c>
      <c r="P56" s="34">
        <f>SUM(P57:P61)</f>
        <v>0</v>
      </c>
      <c r="Q56" s="34">
        <f>SUM(Q57:Q61)</f>
        <v>1735</v>
      </c>
      <c r="R56" s="64">
        <f t="shared" si="18"/>
        <v>2568</v>
      </c>
      <c r="S56" s="34">
        <f>SUM(S57:S61)</f>
        <v>337</v>
      </c>
      <c r="T56" s="53">
        <f>T57+T58+T59+T60+T61</f>
        <v>685</v>
      </c>
      <c r="U56" s="69">
        <f>U57+U58+U59+U60+U61</f>
        <v>420</v>
      </c>
      <c r="V56" s="69">
        <f>V57+V58+V59+V60+V61</f>
        <v>0</v>
      </c>
      <c r="W56" s="34">
        <f t="shared" si="44"/>
        <v>108</v>
      </c>
      <c r="X56" s="65">
        <f>X57</f>
        <v>108</v>
      </c>
      <c r="Y56" s="34">
        <f t="shared" si="23"/>
        <v>31</v>
      </c>
      <c r="Z56" s="34">
        <f>SUM(Z57:Z61)</f>
        <v>31</v>
      </c>
      <c r="AA56" s="34">
        <f t="shared" si="15"/>
        <v>0</v>
      </c>
      <c r="AB56" s="34">
        <f>SUM(AB57:AB61)</f>
        <v>0</v>
      </c>
      <c r="AC56" s="34">
        <f>SUM(AC57:AC61)</f>
        <v>0</v>
      </c>
      <c r="AD56" s="65">
        <f t="shared" si="45"/>
        <v>50</v>
      </c>
      <c r="AE56" s="34">
        <f>SUM(AE57:AE61)</f>
        <v>0</v>
      </c>
      <c r="AF56" s="34">
        <f>SUM(AF57:AF61)</f>
        <v>50</v>
      </c>
      <c r="AG56" s="77">
        <f t="shared" si="36"/>
        <v>1631</v>
      </c>
      <c r="AH56" s="65">
        <f t="shared" si="41"/>
        <v>4199</v>
      </c>
      <c r="AI56" s="79">
        <f>SUM(AI57:AI61)</f>
        <v>38</v>
      </c>
      <c r="AJ56" s="53">
        <f>AJ57+AJ58+AJ59+AJ60+AJ61</f>
        <v>0</v>
      </c>
      <c r="AK56" s="49">
        <f t="shared" si="37"/>
        <v>38</v>
      </c>
      <c r="AL56" s="53">
        <f>AL57+AL58+AL59+AL60+AL61</f>
        <v>450</v>
      </c>
      <c r="AM56" s="51">
        <f t="shared" si="9"/>
        <v>450</v>
      </c>
      <c r="AN56" s="49">
        <f t="shared" si="38"/>
        <v>488</v>
      </c>
      <c r="AO56" s="34">
        <f>SUM(AO57:AO61)</f>
        <v>460</v>
      </c>
      <c r="AP56" s="34">
        <f>SUM(AP57:AP61)</f>
        <v>0</v>
      </c>
      <c r="AQ56" s="49">
        <f t="shared" si="42"/>
        <v>460</v>
      </c>
      <c r="AR56" s="69">
        <v>269</v>
      </c>
      <c r="AS56" s="64">
        <f t="shared" si="10"/>
        <v>269</v>
      </c>
      <c r="AT56" s="64">
        <f t="shared" si="21"/>
        <v>729</v>
      </c>
      <c r="AU56" s="34">
        <f>SUM(AU57:AU61)</f>
        <v>479</v>
      </c>
      <c r="AV56" s="64">
        <f t="shared" si="11"/>
        <v>479</v>
      </c>
      <c r="AW56" s="64">
        <f t="shared" si="39"/>
        <v>51395</v>
      </c>
      <c r="AX56" s="64">
        <f t="shared" si="40"/>
        <v>2733</v>
      </c>
      <c r="AY56" s="64">
        <f t="shared" si="17"/>
        <v>54128</v>
      </c>
    </row>
    <row r="57" spans="1:51">
      <c r="A57" s="24" t="s">
        <v>45</v>
      </c>
      <c r="B57" s="36">
        <v>3763</v>
      </c>
      <c r="C57" s="36">
        <v>1957</v>
      </c>
      <c r="D57" s="36">
        <v>177</v>
      </c>
      <c r="E57" s="36">
        <v>-3</v>
      </c>
      <c r="F57" s="36">
        <v>161</v>
      </c>
      <c r="G57" s="36">
        <v>280</v>
      </c>
      <c r="H57" s="36">
        <v>372</v>
      </c>
      <c r="I57" s="48">
        <f t="shared" si="24"/>
        <v>6707</v>
      </c>
      <c r="J57" s="53">
        <v>69</v>
      </c>
      <c r="K57" s="50">
        <f t="shared" si="4"/>
        <v>6707</v>
      </c>
      <c r="L57" s="50">
        <f t="shared" si="4"/>
        <v>69</v>
      </c>
      <c r="M57" s="50">
        <f t="shared" si="14"/>
        <v>6776</v>
      </c>
      <c r="N57" s="34">
        <v>134</v>
      </c>
      <c r="O57" s="34">
        <v>14</v>
      </c>
      <c r="P57" s="36"/>
      <c r="Q57" s="53">
        <v>162</v>
      </c>
      <c r="R57" s="64">
        <f t="shared" si="18"/>
        <v>310</v>
      </c>
      <c r="S57" s="53">
        <v>39</v>
      </c>
      <c r="T57" s="34">
        <v>87</v>
      </c>
      <c r="U57" s="57">
        <v>30</v>
      </c>
      <c r="V57" s="57"/>
      <c r="W57" s="34">
        <f t="shared" si="44"/>
        <v>108</v>
      </c>
      <c r="X57" s="67">
        <v>108</v>
      </c>
      <c r="Y57" s="34">
        <f t="shared" si="23"/>
        <v>6</v>
      </c>
      <c r="Z57" s="66">
        <v>6</v>
      </c>
      <c r="AA57" s="34">
        <f t="shared" si="15"/>
        <v>0</v>
      </c>
      <c r="AB57" s="51"/>
      <c r="AC57" s="51"/>
      <c r="AD57" s="65">
        <f t="shared" si="45"/>
        <v>0</v>
      </c>
      <c r="AE57" s="74"/>
      <c r="AF57" s="74"/>
      <c r="AG57" s="77">
        <f t="shared" si="36"/>
        <v>270</v>
      </c>
      <c r="AH57" s="65">
        <f t="shared" si="41"/>
        <v>580</v>
      </c>
      <c r="AI57" s="79">
        <v>4</v>
      </c>
      <c r="AJ57" s="53"/>
      <c r="AK57" s="49">
        <f t="shared" si="37"/>
        <v>4</v>
      </c>
      <c r="AL57" s="53"/>
      <c r="AM57" s="51">
        <f t="shared" si="9"/>
        <v>0</v>
      </c>
      <c r="AN57" s="49">
        <f t="shared" si="38"/>
        <v>4</v>
      </c>
      <c r="AO57" s="36">
        <v>70</v>
      </c>
      <c r="AP57" s="36"/>
      <c r="AQ57" s="49">
        <f t="shared" si="42"/>
        <v>70</v>
      </c>
      <c r="AR57" s="69">
        <v>35</v>
      </c>
      <c r="AS57" s="64">
        <f t="shared" si="10"/>
        <v>35</v>
      </c>
      <c r="AT57" s="64">
        <f t="shared" si="21"/>
        <v>105</v>
      </c>
      <c r="AU57" s="53">
        <v>115</v>
      </c>
      <c r="AV57" s="64">
        <f t="shared" si="11"/>
        <v>115</v>
      </c>
      <c r="AW57" s="64">
        <f t="shared" si="39"/>
        <v>7206</v>
      </c>
      <c r="AX57" s="64">
        <f t="shared" si="40"/>
        <v>374</v>
      </c>
      <c r="AY57" s="64">
        <f t="shared" si="17"/>
        <v>7580</v>
      </c>
    </row>
    <row r="58" spans="1:51">
      <c r="A58" s="24" t="s">
        <v>89</v>
      </c>
      <c r="B58" s="36">
        <v>1575</v>
      </c>
      <c r="C58" s="36">
        <v>1095</v>
      </c>
      <c r="D58" s="36">
        <v>165</v>
      </c>
      <c r="E58" s="36">
        <v>-9</v>
      </c>
      <c r="F58" s="36">
        <v>267</v>
      </c>
      <c r="G58" s="36">
        <v>348</v>
      </c>
      <c r="H58" s="36">
        <v>513</v>
      </c>
      <c r="I58" s="48">
        <f t="shared" si="24"/>
        <v>3954</v>
      </c>
      <c r="J58" s="53">
        <v>73</v>
      </c>
      <c r="K58" s="50">
        <f t="shared" si="4"/>
        <v>3954</v>
      </c>
      <c r="L58" s="50">
        <f t="shared" si="4"/>
        <v>73</v>
      </c>
      <c r="M58" s="50">
        <f t="shared" si="14"/>
        <v>4027</v>
      </c>
      <c r="N58" s="53">
        <v>137</v>
      </c>
      <c r="O58" s="53">
        <v>18</v>
      </c>
      <c r="P58" s="36"/>
      <c r="Q58" s="53">
        <v>137</v>
      </c>
      <c r="R58" s="64">
        <f t="shared" si="18"/>
        <v>292</v>
      </c>
      <c r="S58" s="53">
        <v>46</v>
      </c>
      <c r="T58" s="53">
        <v>95</v>
      </c>
      <c r="U58" s="57">
        <v>60</v>
      </c>
      <c r="V58" s="57"/>
      <c r="W58" s="34">
        <f t="shared" si="44"/>
        <v>0</v>
      </c>
      <c r="X58" s="67"/>
      <c r="Y58" s="34">
        <f t="shared" si="23"/>
        <v>3</v>
      </c>
      <c r="Z58" s="66">
        <v>3</v>
      </c>
      <c r="AA58" s="34">
        <f t="shared" si="15"/>
        <v>0</v>
      </c>
      <c r="AB58" s="51"/>
      <c r="AC58" s="51"/>
      <c r="AD58" s="65">
        <f t="shared" si="45"/>
        <v>25</v>
      </c>
      <c r="AE58" s="74"/>
      <c r="AF58" s="74">
        <v>25</v>
      </c>
      <c r="AG58" s="77">
        <f t="shared" si="36"/>
        <v>229</v>
      </c>
      <c r="AH58" s="65">
        <f t="shared" si="41"/>
        <v>521</v>
      </c>
      <c r="AI58" s="80">
        <v>3</v>
      </c>
      <c r="AJ58" s="53"/>
      <c r="AK58" s="49">
        <f t="shared" si="37"/>
        <v>3</v>
      </c>
      <c r="AL58" s="53"/>
      <c r="AM58" s="51">
        <f t="shared" si="9"/>
        <v>0</v>
      </c>
      <c r="AN58" s="49">
        <f t="shared" si="38"/>
        <v>3</v>
      </c>
      <c r="AO58" s="36">
        <v>50</v>
      </c>
      <c r="AP58" s="36"/>
      <c r="AQ58" s="49">
        <f t="shared" si="42"/>
        <v>50</v>
      </c>
      <c r="AR58" s="69">
        <v>28</v>
      </c>
      <c r="AS58" s="64">
        <f t="shared" si="10"/>
        <v>28</v>
      </c>
      <c r="AT58" s="64">
        <f t="shared" si="21"/>
        <v>78</v>
      </c>
      <c r="AU58" s="53">
        <v>37</v>
      </c>
      <c r="AV58" s="64">
        <f t="shared" si="11"/>
        <v>37</v>
      </c>
      <c r="AW58" s="64">
        <f t="shared" si="39"/>
        <v>4336</v>
      </c>
      <c r="AX58" s="64">
        <f t="shared" si="40"/>
        <v>330</v>
      </c>
      <c r="AY58" s="64">
        <f t="shared" si="17"/>
        <v>4666</v>
      </c>
    </row>
    <row r="59" spans="1:51">
      <c r="A59" s="24" t="s">
        <v>90</v>
      </c>
      <c r="B59" s="36">
        <v>9376</v>
      </c>
      <c r="C59" s="36">
        <v>5800</v>
      </c>
      <c r="D59" s="36">
        <v>817</v>
      </c>
      <c r="E59" s="36">
        <v>-65</v>
      </c>
      <c r="F59" s="36">
        <v>579</v>
      </c>
      <c r="G59" s="36">
        <v>1318</v>
      </c>
      <c r="H59" s="36">
        <v>3214</v>
      </c>
      <c r="I59" s="48">
        <f t="shared" si="24"/>
        <v>21039</v>
      </c>
      <c r="J59" s="53">
        <v>100</v>
      </c>
      <c r="K59" s="50">
        <f t="shared" si="4"/>
        <v>21039</v>
      </c>
      <c r="L59" s="50">
        <f t="shared" si="4"/>
        <v>100</v>
      </c>
      <c r="M59" s="50">
        <f t="shared" si="14"/>
        <v>21139</v>
      </c>
      <c r="N59" s="53">
        <v>180</v>
      </c>
      <c r="O59" s="53">
        <v>50</v>
      </c>
      <c r="P59" s="36"/>
      <c r="Q59" s="53">
        <v>728</v>
      </c>
      <c r="R59" s="64">
        <f t="shared" si="18"/>
        <v>958</v>
      </c>
      <c r="S59" s="53">
        <v>115</v>
      </c>
      <c r="T59" s="53">
        <v>207</v>
      </c>
      <c r="U59" s="57">
        <v>150</v>
      </c>
      <c r="V59" s="57"/>
      <c r="W59" s="34">
        <f t="shared" si="44"/>
        <v>0</v>
      </c>
      <c r="X59" s="67"/>
      <c r="Y59" s="34">
        <f t="shared" si="23"/>
        <v>8</v>
      </c>
      <c r="Z59" s="66">
        <v>8</v>
      </c>
      <c r="AA59" s="34">
        <f t="shared" si="15"/>
        <v>0</v>
      </c>
      <c r="AB59" s="51"/>
      <c r="AC59" s="51"/>
      <c r="AD59" s="65">
        <f t="shared" si="45"/>
        <v>0</v>
      </c>
      <c r="AE59" s="74"/>
      <c r="AF59" s="74"/>
      <c r="AG59" s="77">
        <f t="shared" si="36"/>
        <v>480</v>
      </c>
      <c r="AH59" s="65">
        <f t="shared" si="41"/>
        <v>1438</v>
      </c>
      <c r="AI59" s="80">
        <v>17</v>
      </c>
      <c r="AJ59" s="53"/>
      <c r="AK59" s="49">
        <f t="shared" si="37"/>
        <v>17</v>
      </c>
      <c r="AL59" s="53">
        <v>300</v>
      </c>
      <c r="AM59" s="51">
        <f t="shared" si="9"/>
        <v>300</v>
      </c>
      <c r="AN59" s="49">
        <f t="shared" si="38"/>
        <v>317</v>
      </c>
      <c r="AO59" s="36">
        <v>160</v>
      </c>
      <c r="AP59" s="36"/>
      <c r="AQ59" s="49">
        <f t="shared" si="42"/>
        <v>160</v>
      </c>
      <c r="AR59" s="69">
        <v>103</v>
      </c>
      <c r="AS59" s="64">
        <f t="shared" si="10"/>
        <v>103</v>
      </c>
      <c r="AT59" s="64">
        <f t="shared" si="21"/>
        <v>263</v>
      </c>
      <c r="AU59" s="53">
        <v>150</v>
      </c>
      <c r="AV59" s="64">
        <f t="shared" si="11"/>
        <v>150</v>
      </c>
      <c r="AW59" s="64">
        <f t="shared" si="39"/>
        <v>22324</v>
      </c>
      <c r="AX59" s="64">
        <f t="shared" si="40"/>
        <v>983</v>
      </c>
      <c r="AY59" s="64">
        <f t="shared" si="17"/>
        <v>23307</v>
      </c>
    </row>
    <row r="60" spans="1:51">
      <c r="A60" s="24" t="s">
        <v>91</v>
      </c>
      <c r="B60" s="36">
        <v>2984</v>
      </c>
      <c r="C60" s="36">
        <v>1995</v>
      </c>
      <c r="D60" s="36">
        <v>378</v>
      </c>
      <c r="E60" s="36">
        <v>-35</v>
      </c>
      <c r="F60" s="36">
        <v>285</v>
      </c>
      <c r="G60" s="36">
        <v>604</v>
      </c>
      <c r="H60" s="36">
        <v>1579</v>
      </c>
      <c r="I60" s="48">
        <f t="shared" si="24"/>
        <v>7790</v>
      </c>
      <c r="J60" s="53">
        <v>87</v>
      </c>
      <c r="K60" s="50">
        <f t="shared" si="4"/>
        <v>7790</v>
      </c>
      <c r="L60" s="50">
        <f t="shared" si="4"/>
        <v>87</v>
      </c>
      <c r="M60" s="50">
        <f t="shared" si="14"/>
        <v>7877</v>
      </c>
      <c r="N60" s="53">
        <v>158</v>
      </c>
      <c r="O60" s="53">
        <v>49</v>
      </c>
      <c r="P60" s="36"/>
      <c r="Q60" s="53">
        <v>405</v>
      </c>
      <c r="R60" s="64">
        <f t="shared" si="18"/>
        <v>612</v>
      </c>
      <c r="S60" s="53">
        <v>62</v>
      </c>
      <c r="T60" s="53">
        <v>149</v>
      </c>
      <c r="U60" s="57">
        <v>90</v>
      </c>
      <c r="V60" s="57"/>
      <c r="W60" s="34">
        <f t="shared" si="44"/>
        <v>0</v>
      </c>
      <c r="X60" s="67"/>
      <c r="Y60" s="34">
        <f t="shared" si="23"/>
        <v>3</v>
      </c>
      <c r="Z60" s="66">
        <v>3</v>
      </c>
      <c r="AA60" s="34">
        <f t="shared" si="15"/>
        <v>0</v>
      </c>
      <c r="AB60" s="51"/>
      <c r="AC60" s="51"/>
      <c r="AD60" s="65">
        <f t="shared" si="45"/>
        <v>25</v>
      </c>
      <c r="AE60" s="74"/>
      <c r="AF60" s="74">
        <v>25</v>
      </c>
      <c r="AG60" s="77">
        <f t="shared" si="36"/>
        <v>329</v>
      </c>
      <c r="AH60" s="65">
        <f t="shared" si="41"/>
        <v>941</v>
      </c>
      <c r="AI60" s="80">
        <v>6</v>
      </c>
      <c r="AJ60" s="53"/>
      <c r="AK60" s="49">
        <f t="shared" si="37"/>
        <v>6</v>
      </c>
      <c r="AL60" s="53"/>
      <c r="AM60" s="51">
        <f t="shared" si="9"/>
        <v>0</v>
      </c>
      <c r="AN60" s="49">
        <f t="shared" si="38"/>
        <v>6</v>
      </c>
      <c r="AO60" s="36">
        <v>90</v>
      </c>
      <c r="AP60" s="36"/>
      <c r="AQ60" s="49">
        <f t="shared" si="42"/>
        <v>90</v>
      </c>
      <c r="AR60" s="69">
        <v>36</v>
      </c>
      <c r="AS60" s="64">
        <f t="shared" si="10"/>
        <v>36</v>
      </c>
      <c r="AT60" s="64">
        <f t="shared" si="21"/>
        <v>126</v>
      </c>
      <c r="AU60" s="53">
        <v>112</v>
      </c>
      <c r="AV60" s="64">
        <f t="shared" si="11"/>
        <v>112</v>
      </c>
      <c r="AW60" s="64">
        <f t="shared" si="39"/>
        <v>8610</v>
      </c>
      <c r="AX60" s="64">
        <f t="shared" si="40"/>
        <v>452</v>
      </c>
      <c r="AY60" s="64">
        <f t="shared" si="17"/>
        <v>9062</v>
      </c>
    </row>
    <row r="61" spans="1:51">
      <c r="A61" s="24" t="s">
        <v>92</v>
      </c>
      <c r="B61" s="36">
        <v>3477</v>
      </c>
      <c r="C61" s="36">
        <v>2175</v>
      </c>
      <c r="D61" s="36">
        <v>345</v>
      </c>
      <c r="E61" s="36">
        <v>-42</v>
      </c>
      <c r="F61" s="36">
        <v>251</v>
      </c>
      <c r="G61" s="36">
        <v>704</v>
      </c>
      <c r="H61" s="36">
        <v>1450</v>
      </c>
      <c r="I61" s="48">
        <f t="shared" si="24"/>
        <v>8360</v>
      </c>
      <c r="J61" s="53">
        <v>54</v>
      </c>
      <c r="K61" s="50">
        <f t="shared" si="4"/>
        <v>8360</v>
      </c>
      <c r="L61" s="50">
        <f t="shared" si="4"/>
        <v>54</v>
      </c>
      <c r="M61" s="50">
        <f t="shared" si="14"/>
        <v>8414</v>
      </c>
      <c r="N61" s="53">
        <v>57</v>
      </c>
      <c r="O61" s="53">
        <v>36</v>
      </c>
      <c r="P61" s="34"/>
      <c r="Q61" s="53">
        <v>303</v>
      </c>
      <c r="R61" s="64">
        <f t="shared" si="18"/>
        <v>396</v>
      </c>
      <c r="S61" s="53">
        <v>75</v>
      </c>
      <c r="T61" s="53">
        <v>147</v>
      </c>
      <c r="U61" s="57">
        <v>90</v>
      </c>
      <c r="V61" s="57"/>
      <c r="W61" s="34">
        <f t="shared" si="44"/>
        <v>0</v>
      </c>
      <c r="X61" s="67"/>
      <c r="Y61" s="34">
        <f t="shared" si="23"/>
        <v>11</v>
      </c>
      <c r="Z61" s="66">
        <v>11</v>
      </c>
      <c r="AA61" s="34">
        <f t="shared" si="15"/>
        <v>0</v>
      </c>
      <c r="AB61" s="51"/>
      <c r="AC61" s="51"/>
      <c r="AD61" s="65">
        <f t="shared" si="45"/>
        <v>0</v>
      </c>
      <c r="AE61" s="74"/>
      <c r="AF61" s="74"/>
      <c r="AG61" s="77">
        <f t="shared" si="36"/>
        <v>323</v>
      </c>
      <c r="AH61" s="65">
        <f t="shared" si="41"/>
        <v>719</v>
      </c>
      <c r="AI61" s="80">
        <v>8</v>
      </c>
      <c r="AJ61" s="53"/>
      <c r="AK61" s="49">
        <f t="shared" si="37"/>
        <v>8</v>
      </c>
      <c r="AL61" s="53">
        <v>150</v>
      </c>
      <c r="AM61" s="51">
        <f t="shared" si="9"/>
        <v>150</v>
      </c>
      <c r="AN61" s="49">
        <f t="shared" si="38"/>
        <v>158</v>
      </c>
      <c r="AO61" s="36">
        <v>90</v>
      </c>
      <c r="AP61" s="36"/>
      <c r="AQ61" s="49">
        <f t="shared" si="42"/>
        <v>90</v>
      </c>
      <c r="AR61" s="69">
        <v>66</v>
      </c>
      <c r="AS61" s="64">
        <f t="shared" si="10"/>
        <v>66</v>
      </c>
      <c r="AT61" s="64">
        <f t="shared" si="21"/>
        <v>156</v>
      </c>
      <c r="AU61" s="53">
        <v>65</v>
      </c>
      <c r="AV61" s="64">
        <f t="shared" si="11"/>
        <v>65</v>
      </c>
      <c r="AW61" s="64">
        <f t="shared" si="39"/>
        <v>8919</v>
      </c>
      <c r="AX61" s="64">
        <f t="shared" si="40"/>
        <v>593</v>
      </c>
      <c r="AY61" s="64">
        <f t="shared" si="17"/>
        <v>9512</v>
      </c>
    </row>
    <row r="62" s="17" customFormat="1" spans="1:51">
      <c r="A62" s="37" t="s">
        <v>93</v>
      </c>
      <c r="B62" s="34">
        <f t="shared" ref="B62:H62" si="47">SUM(B63:B70)</f>
        <v>39343</v>
      </c>
      <c r="C62" s="34">
        <f t="shared" si="47"/>
        <v>29425</v>
      </c>
      <c r="D62" s="34">
        <f t="shared" si="47"/>
        <v>5878</v>
      </c>
      <c r="E62" s="34">
        <f t="shared" si="47"/>
        <v>-1363</v>
      </c>
      <c r="F62" s="34">
        <f t="shared" si="47"/>
        <v>5687</v>
      </c>
      <c r="G62" s="34">
        <f t="shared" si="47"/>
        <v>8443</v>
      </c>
      <c r="H62" s="34">
        <f t="shared" si="47"/>
        <v>20557</v>
      </c>
      <c r="I62" s="48">
        <f t="shared" si="24"/>
        <v>107970</v>
      </c>
      <c r="J62" s="34">
        <f>SUM(J63:J70)</f>
        <v>1090</v>
      </c>
      <c r="K62" s="50">
        <f t="shared" si="4"/>
        <v>107970</v>
      </c>
      <c r="L62" s="50">
        <f t="shared" si="4"/>
        <v>1090</v>
      </c>
      <c r="M62" s="50">
        <f t="shared" si="14"/>
        <v>109060</v>
      </c>
      <c r="N62" s="53">
        <f>N63+N64+N65+N66+N67+N68+N69+N70</f>
        <v>827</v>
      </c>
      <c r="O62" s="53">
        <f>O63+O64+O65+O66+O67+O68+O69+O70</f>
        <v>206</v>
      </c>
      <c r="P62" s="34">
        <f>SUM(P63:P70)</f>
        <v>0</v>
      </c>
      <c r="Q62" s="34">
        <f>SUM(Q63:Q70)</f>
        <v>3206</v>
      </c>
      <c r="R62" s="64">
        <f t="shared" si="18"/>
        <v>4239</v>
      </c>
      <c r="S62" s="34">
        <f>SUM(S63:S70)</f>
        <v>763</v>
      </c>
      <c r="T62" s="53">
        <f>T63+T64+T65+T66+T67+T68+T69+T70</f>
        <v>1101</v>
      </c>
      <c r="U62" s="69">
        <f>U63+U64+U65+U66+U67+U68+U69+U70</f>
        <v>870</v>
      </c>
      <c r="V62" s="69">
        <f>V63+V64+V65+V66+V67+V68+V69+V70</f>
        <v>0</v>
      </c>
      <c r="W62" s="34">
        <f t="shared" si="44"/>
        <v>108</v>
      </c>
      <c r="X62" s="65">
        <f>X65</f>
        <v>108</v>
      </c>
      <c r="Y62" s="34">
        <f t="shared" si="23"/>
        <v>105</v>
      </c>
      <c r="Z62" s="34">
        <f>SUM(Z63:Z70)</f>
        <v>105</v>
      </c>
      <c r="AA62" s="34">
        <f t="shared" si="15"/>
        <v>0</v>
      </c>
      <c r="AB62" s="34">
        <f>SUM(AB63:AB70)</f>
        <v>0</v>
      </c>
      <c r="AC62" s="34">
        <f>SUM(AC63:AC70)</f>
        <v>0</v>
      </c>
      <c r="AD62" s="65">
        <f t="shared" si="45"/>
        <v>0</v>
      </c>
      <c r="AE62" s="34">
        <f>SUM(AE63:AE70)</f>
        <v>0</v>
      </c>
      <c r="AF62" s="34">
        <f>SUM(AF63:AF70)</f>
        <v>0</v>
      </c>
      <c r="AG62" s="77">
        <f t="shared" si="36"/>
        <v>2947</v>
      </c>
      <c r="AH62" s="65">
        <f t="shared" si="41"/>
        <v>7186</v>
      </c>
      <c r="AI62" s="79">
        <f>SUM(AI63:AI70)</f>
        <v>115</v>
      </c>
      <c r="AJ62" s="53">
        <f>AJ63+AJ64+AJ65+AJ66+AJ67+AJ68+AJ69+AJ70</f>
        <v>15</v>
      </c>
      <c r="AK62" s="49">
        <f t="shared" si="37"/>
        <v>130</v>
      </c>
      <c r="AL62" s="53">
        <f>AL63+AL64+AL65+AL66+AL67+AL68+AL69+AL70</f>
        <v>675</v>
      </c>
      <c r="AM62" s="51">
        <f t="shared" si="9"/>
        <v>675</v>
      </c>
      <c r="AN62" s="49">
        <f t="shared" si="38"/>
        <v>805</v>
      </c>
      <c r="AO62" s="34">
        <f>SUM(AO63:AO70)</f>
        <v>740</v>
      </c>
      <c r="AP62" s="34">
        <f>SUM(AP63:AP70)</f>
        <v>0</v>
      </c>
      <c r="AQ62" s="49">
        <f t="shared" si="42"/>
        <v>740</v>
      </c>
      <c r="AR62" s="69">
        <f>AR63+AR64+AR65+AR66+AR67+AR68+AR69+AR70</f>
        <v>404</v>
      </c>
      <c r="AS62" s="64">
        <f t="shared" si="10"/>
        <v>404</v>
      </c>
      <c r="AT62" s="64">
        <f t="shared" si="21"/>
        <v>1144</v>
      </c>
      <c r="AU62" s="34">
        <f>SUM(AU63:AU70)</f>
        <v>832</v>
      </c>
      <c r="AV62" s="64">
        <f t="shared" si="11"/>
        <v>832</v>
      </c>
      <c r="AW62" s="64">
        <f t="shared" si="39"/>
        <v>113911</v>
      </c>
      <c r="AX62" s="64">
        <f t="shared" si="40"/>
        <v>5116</v>
      </c>
      <c r="AY62" s="64">
        <f t="shared" si="17"/>
        <v>119027</v>
      </c>
    </row>
    <row r="63" spans="1:51">
      <c r="A63" s="24" t="s">
        <v>45</v>
      </c>
      <c r="B63" s="36">
        <v>1151</v>
      </c>
      <c r="C63" s="36">
        <v>994</v>
      </c>
      <c r="D63" s="36">
        <v>143</v>
      </c>
      <c r="E63" s="36">
        <v>-10</v>
      </c>
      <c r="F63" s="36">
        <v>126</v>
      </c>
      <c r="G63" s="36">
        <v>99</v>
      </c>
      <c r="H63" s="36">
        <v>254</v>
      </c>
      <c r="I63" s="48">
        <f t="shared" si="24"/>
        <v>2757</v>
      </c>
      <c r="J63" s="53">
        <v>81</v>
      </c>
      <c r="K63" s="50">
        <f t="shared" si="4"/>
        <v>2757</v>
      </c>
      <c r="L63" s="50">
        <f t="shared" si="4"/>
        <v>81</v>
      </c>
      <c r="M63" s="50">
        <f t="shared" si="14"/>
        <v>2838</v>
      </c>
      <c r="N63" s="34">
        <v>8</v>
      </c>
      <c r="O63" s="34">
        <v>2</v>
      </c>
      <c r="P63" s="40"/>
      <c r="Q63" s="53">
        <v>103</v>
      </c>
      <c r="R63" s="64">
        <f t="shared" si="18"/>
        <v>113</v>
      </c>
      <c r="S63" s="53">
        <v>17</v>
      </c>
      <c r="T63" s="34">
        <v>21</v>
      </c>
      <c r="U63" s="57"/>
      <c r="V63" s="57"/>
      <c r="W63" s="34">
        <f t="shared" si="44"/>
        <v>0</v>
      </c>
      <c r="X63" s="67"/>
      <c r="Y63" s="34">
        <f t="shared" si="23"/>
        <v>10</v>
      </c>
      <c r="Z63" s="66">
        <v>10</v>
      </c>
      <c r="AA63" s="34">
        <f t="shared" si="15"/>
        <v>0</v>
      </c>
      <c r="AB63" s="51"/>
      <c r="AC63" s="51"/>
      <c r="AD63" s="65">
        <f t="shared" si="45"/>
        <v>0</v>
      </c>
      <c r="AE63" s="74"/>
      <c r="AF63" s="74"/>
      <c r="AG63" s="77">
        <f t="shared" si="36"/>
        <v>48</v>
      </c>
      <c r="AH63" s="65">
        <f t="shared" si="41"/>
        <v>161</v>
      </c>
      <c r="AI63" s="79">
        <v>3</v>
      </c>
      <c r="AJ63" s="53"/>
      <c r="AK63" s="49">
        <f t="shared" si="37"/>
        <v>3</v>
      </c>
      <c r="AL63" s="53"/>
      <c r="AM63" s="51">
        <f t="shared" si="9"/>
        <v>0</v>
      </c>
      <c r="AN63" s="49">
        <f t="shared" si="38"/>
        <v>3</v>
      </c>
      <c r="AO63" s="36"/>
      <c r="AP63" s="36"/>
      <c r="AQ63" s="49">
        <f t="shared" si="42"/>
        <v>0</v>
      </c>
      <c r="AR63" s="69">
        <v>7</v>
      </c>
      <c r="AS63" s="64">
        <f t="shared" si="10"/>
        <v>7</v>
      </c>
      <c r="AT63" s="64">
        <f t="shared" si="21"/>
        <v>7</v>
      </c>
      <c r="AU63" s="53">
        <v>115</v>
      </c>
      <c r="AV63" s="64">
        <f t="shared" si="11"/>
        <v>115</v>
      </c>
      <c r="AW63" s="64">
        <f t="shared" si="39"/>
        <v>2988</v>
      </c>
      <c r="AX63" s="64">
        <f t="shared" si="40"/>
        <v>136</v>
      </c>
      <c r="AY63" s="64">
        <f t="shared" si="17"/>
        <v>3124</v>
      </c>
    </row>
    <row r="64" spans="1:51">
      <c r="A64" s="24" t="s">
        <v>94</v>
      </c>
      <c r="B64" s="40">
        <v>7160</v>
      </c>
      <c r="C64" s="36">
        <v>5009</v>
      </c>
      <c r="D64" s="40">
        <v>915</v>
      </c>
      <c r="E64" s="40">
        <v>-182</v>
      </c>
      <c r="F64" s="40">
        <v>874</v>
      </c>
      <c r="G64" s="40">
        <v>1221</v>
      </c>
      <c r="H64" s="40">
        <v>2685</v>
      </c>
      <c r="I64" s="48">
        <f t="shared" si="24"/>
        <v>17682</v>
      </c>
      <c r="J64" s="53">
        <v>124</v>
      </c>
      <c r="K64" s="50">
        <f t="shared" si="4"/>
        <v>17682</v>
      </c>
      <c r="L64" s="50">
        <f t="shared" si="4"/>
        <v>124</v>
      </c>
      <c r="M64" s="50">
        <f t="shared" si="14"/>
        <v>17806</v>
      </c>
      <c r="N64" s="53">
        <v>162</v>
      </c>
      <c r="O64" s="53">
        <v>21</v>
      </c>
      <c r="P64" s="36"/>
      <c r="Q64" s="53">
        <v>575</v>
      </c>
      <c r="R64" s="64">
        <f t="shared" si="18"/>
        <v>758</v>
      </c>
      <c r="S64" s="53">
        <v>116</v>
      </c>
      <c r="T64" s="53">
        <v>161</v>
      </c>
      <c r="U64" s="59">
        <v>90</v>
      </c>
      <c r="V64" s="59"/>
      <c r="W64" s="34">
        <f t="shared" ref="W64:W72" si="48">SUM(X64:X64)</f>
        <v>0</v>
      </c>
      <c r="X64" s="67"/>
      <c r="Y64" s="34">
        <f t="shared" si="23"/>
        <v>9</v>
      </c>
      <c r="Z64" s="66">
        <v>9</v>
      </c>
      <c r="AA64" s="34">
        <f t="shared" si="15"/>
        <v>0</v>
      </c>
      <c r="AB64" s="40"/>
      <c r="AC64" s="40"/>
      <c r="AD64" s="65">
        <f t="shared" ref="AD64:AD73" si="49">SUM(AE64:AF64)</f>
        <v>0</v>
      </c>
      <c r="AE64" s="74"/>
      <c r="AF64" s="74"/>
      <c r="AG64" s="77">
        <f t="shared" si="36"/>
        <v>376</v>
      </c>
      <c r="AH64" s="65">
        <f t="shared" si="41"/>
        <v>1134</v>
      </c>
      <c r="AI64" s="80">
        <v>18</v>
      </c>
      <c r="AJ64" s="53"/>
      <c r="AK64" s="49">
        <f t="shared" si="37"/>
        <v>18</v>
      </c>
      <c r="AL64" s="53"/>
      <c r="AM64" s="51">
        <f t="shared" si="9"/>
        <v>0</v>
      </c>
      <c r="AN64" s="49">
        <f t="shared" si="38"/>
        <v>18</v>
      </c>
      <c r="AO64" s="40">
        <v>90</v>
      </c>
      <c r="AP64" s="40"/>
      <c r="AQ64" s="49">
        <f t="shared" si="42"/>
        <v>90</v>
      </c>
      <c r="AR64" s="69">
        <v>60</v>
      </c>
      <c r="AS64" s="64">
        <f t="shared" si="10"/>
        <v>60</v>
      </c>
      <c r="AT64" s="64">
        <f t="shared" si="21"/>
        <v>150</v>
      </c>
      <c r="AU64" s="53">
        <v>101</v>
      </c>
      <c r="AV64" s="64">
        <f t="shared" si="11"/>
        <v>101</v>
      </c>
      <c r="AW64" s="64">
        <f t="shared" si="39"/>
        <v>18649</v>
      </c>
      <c r="AX64" s="64">
        <f t="shared" si="40"/>
        <v>560</v>
      </c>
      <c r="AY64" s="64">
        <f t="shared" si="17"/>
        <v>19209</v>
      </c>
    </row>
    <row r="65" spans="1:51">
      <c r="A65" s="24" t="s">
        <v>95</v>
      </c>
      <c r="B65" s="39">
        <v>6546</v>
      </c>
      <c r="C65" s="36">
        <v>4461</v>
      </c>
      <c r="D65" s="39">
        <v>755</v>
      </c>
      <c r="E65" s="39">
        <v>-242</v>
      </c>
      <c r="F65" s="39">
        <v>549</v>
      </c>
      <c r="G65" s="39">
        <v>1734</v>
      </c>
      <c r="H65" s="39">
        <v>4668</v>
      </c>
      <c r="I65" s="48">
        <f t="shared" si="24"/>
        <v>18471</v>
      </c>
      <c r="J65" s="53">
        <v>224</v>
      </c>
      <c r="K65" s="50">
        <f t="shared" si="4"/>
        <v>18471</v>
      </c>
      <c r="L65" s="50">
        <f t="shared" si="4"/>
        <v>224</v>
      </c>
      <c r="M65" s="50">
        <f t="shared" si="14"/>
        <v>18695</v>
      </c>
      <c r="N65" s="53">
        <v>64</v>
      </c>
      <c r="O65" s="53">
        <v>32</v>
      </c>
      <c r="P65" s="36"/>
      <c r="Q65" s="53">
        <v>478</v>
      </c>
      <c r="R65" s="64">
        <f t="shared" si="18"/>
        <v>574</v>
      </c>
      <c r="S65" s="53">
        <v>100</v>
      </c>
      <c r="T65" s="53">
        <v>165</v>
      </c>
      <c r="U65" s="58">
        <v>115</v>
      </c>
      <c r="V65" s="58"/>
      <c r="W65" s="34">
        <f t="shared" si="48"/>
        <v>108</v>
      </c>
      <c r="X65" s="67">
        <v>108</v>
      </c>
      <c r="Y65" s="34">
        <f t="shared" si="23"/>
        <v>7</v>
      </c>
      <c r="Z65" s="66">
        <v>7</v>
      </c>
      <c r="AA65" s="34">
        <f t="shared" si="15"/>
        <v>0</v>
      </c>
      <c r="AB65" s="39"/>
      <c r="AC65" s="39"/>
      <c r="AD65" s="65">
        <f t="shared" si="49"/>
        <v>0</v>
      </c>
      <c r="AE65" s="74"/>
      <c r="AF65" s="74"/>
      <c r="AG65" s="77">
        <f t="shared" si="36"/>
        <v>495</v>
      </c>
      <c r="AH65" s="65">
        <f t="shared" si="41"/>
        <v>1069</v>
      </c>
      <c r="AI65" s="80">
        <v>14</v>
      </c>
      <c r="AJ65" s="53"/>
      <c r="AK65" s="49">
        <f t="shared" si="37"/>
        <v>14</v>
      </c>
      <c r="AL65" s="53">
        <v>300</v>
      </c>
      <c r="AM65" s="51">
        <f t="shared" si="9"/>
        <v>300</v>
      </c>
      <c r="AN65" s="49">
        <f t="shared" si="38"/>
        <v>314</v>
      </c>
      <c r="AO65" s="39">
        <v>110</v>
      </c>
      <c r="AP65" s="39"/>
      <c r="AQ65" s="49">
        <f t="shared" si="42"/>
        <v>110</v>
      </c>
      <c r="AR65" s="69">
        <v>77</v>
      </c>
      <c r="AS65" s="64">
        <f t="shared" si="10"/>
        <v>77</v>
      </c>
      <c r="AT65" s="64">
        <f t="shared" si="21"/>
        <v>187</v>
      </c>
      <c r="AU65" s="53">
        <v>102</v>
      </c>
      <c r="AV65" s="64">
        <f t="shared" si="11"/>
        <v>102</v>
      </c>
      <c r="AW65" s="64">
        <f t="shared" si="39"/>
        <v>19271</v>
      </c>
      <c r="AX65" s="64">
        <f t="shared" si="40"/>
        <v>1096</v>
      </c>
      <c r="AY65" s="64">
        <f t="shared" si="17"/>
        <v>20367</v>
      </c>
    </row>
    <row r="66" spans="1:51">
      <c r="A66" s="24" t="s">
        <v>96</v>
      </c>
      <c r="B66" s="36">
        <v>6225</v>
      </c>
      <c r="C66" s="36">
        <v>5071</v>
      </c>
      <c r="D66" s="36">
        <v>1034</v>
      </c>
      <c r="E66" s="36">
        <v>-299</v>
      </c>
      <c r="F66" s="36">
        <v>719</v>
      </c>
      <c r="G66" s="36">
        <v>1853</v>
      </c>
      <c r="H66" s="36">
        <v>4514</v>
      </c>
      <c r="I66" s="48">
        <f t="shared" si="24"/>
        <v>19117</v>
      </c>
      <c r="J66" s="53">
        <v>114</v>
      </c>
      <c r="K66" s="50">
        <f t="shared" si="4"/>
        <v>19117</v>
      </c>
      <c r="L66" s="50">
        <f t="shared" si="4"/>
        <v>114</v>
      </c>
      <c r="M66" s="50">
        <f t="shared" si="14"/>
        <v>19231</v>
      </c>
      <c r="N66" s="53">
        <v>58</v>
      </c>
      <c r="O66" s="53">
        <v>34</v>
      </c>
      <c r="P66" s="36"/>
      <c r="Q66" s="53">
        <v>488</v>
      </c>
      <c r="R66" s="64">
        <f t="shared" si="18"/>
        <v>580</v>
      </c>
      <c r="S66" s="53">
        <v>138</v>
      </c>
      <c r="T66" s="53">
        <v>149</v>
      </c>
      <c r="U66" s="57">
        <v>185</v>
      </c>
      <c r="V66" s="57"/>
      <c r="W66" s="34">
        <f t="shared" si="48"/>
        <v>0</v>
      </c>
      <c r="X66" s="67"/>
      <c r="Y66" s="34">
        <f t="shared" si="23"/>
        <v>25</v>
      </c>
      <c r="Z66" s="66">
        <v>25</v>
      </c>
      <c r="AA66" s="34">
        <f t="shared" si="15"/>
        <v>0</v>
      </c>
      <c r="AB66" s="51"/>
      <c r="AC66" s="51"/>
      <c r="AD66" s="65">
        <f t="shared" si="49"/>
        <v>0</v>
      </c>
      <c r="AE66" s="74"/>
      <c r="AF66" s="74"/>
      <c r="AG66" s="77">
        <f t="shared" si="36"/>
        <v>497</v>
      </c>
      <c r="AH66" s="65">
        <f t="shared" si="41"/>
        <v>1077</v>
      </c>
      <c r="AI66" s="80">
        <v>20</v>
      </c>
      <c r="AJ66" s="53"/>
      <c r="AK66" s="49">
        <f t="shared" si="37"/>
        <v>20</v>
      </c>
      <c r="AL66" s="53"/>
      <c r="AM66" s="51">
        <f t="shared" si="9"/>
        <v>0</v>
      </c>
      <c r="AN66" s="49">
        <f t="shared" si="38"/>
        <v>20</v>
      </c>
      <c r="AO66" s="36">
        <v>130</v>
      </c>
      <c r="AP66" s="36"/>
      <c r="AQ66" s="49">
        <f t="shared" si="42"/>
        <v>130</v>
      </c>
      <c r="AR66" s="69">
        <v>66</v>
      </c>
      <c r="AS66" s="64">
        <f t="shared" si="10"/>
        <v>66</v>
      </c>
      <c r="AT66" s="64">
        <f t="shared" si="21"/>
        <v>196</v>
      </c>
      <c r="AU66" s="53">
        <v>157</v>
      </c>
      <c r="AV66" s="64">
        <f t="shared" si="11"/>
        <v>157</v>
      </c>
      <c r="AW66" s="64">
        <f t="shared" si="39"/>
        <v>20004</v>
      </c>
      <c r="AX66" s="64">
        <f t="shared" si="40"/>
        <v>677</v>
      </c>
      <c r="AY66" s="64">
        <f t="shared" si="17"/>
        <v>20681</v>
      </c>
    </row>
    <row r="67" spans="1:51">
      <c r="A67" s="24" t="s">
        <v>97</v>
      </c>
      <c r="B67" s="36">
        <v>3935</v>
      </c>
      <c r="C67" s="36">
        <v>3074</v>
      </c>
      <c r="D67" s="36">
        <v>631</v>
      </c>
      <c r="E67" s="36">
        <v>-133</v>
      </c>
      <c r="F67" s="36">
        <v>814</v>
      </c>
      <c r="G67" s="36">
        <v>804</v>
      </c>
      <c r="H67" s="36">
        <v>1996</v>
      </c>
      <c r="I67" s="48">
        <f t="shared" si="24"/>
        <v>11121</v>
      </c>
      <c r="J67" s="53">
        <v>129</v>
      </c>
      <c r="K67" s="50">
        <f t="shared" si="4"/>
        <v>11121</v>
      </c>
      <c r="L67" s="50">
        <f t="shared" si="4"/>
        <v>129</v>
      </c>
      <c r="M67" s="50">
        <f t="shared" si="14"/>
        <v>11250</v>
      </c>
      <c r="N67" s="53">
        <v>153</v>
      </c>
      <c r="O67" s="53">
        <v>27</v>
      </c>
      <c r="P67" s="36"/>
      <c r="Q67" s="53">
        <v>415</v>
      </c>
      <c r="R67" s="64">
        <f t="shared" si="18"/>
        <v>595</v>
      </c>
      <c r="S67" s="53">
        <v>98</v>
      </c>
      <c r="T67" s="53">
        <v>137</v>
      </c>
      <c r="U67" s="57">
        <v>120</v>
      </c>
      <c r="V67" s="57"/>
      <c r="W67" s="34">
        <f t="shared" si="48"/>
        <v>0</v>
      </c>
      <c r="X67" s="67"/>
      <c r="Y67" s="34">
        <f t="shared" si="23"/>
        <v>21</v>
      </c>
      <c r="Z67" s="66">
        <v>21</v>
      </c>
      <c r="AA67" s="34">
        <f t="shared" si="15"/>
        <v>0</v>
      </c>
      <c r="AB67" s="51"/>
      <c r="AC67" s="51"/>
      <c r="AD67" s="65">
        <f t="shared" si="49"/>
        <v>0</v>
      </c>
      <c r="AE67" s="74"/>
      <c r="AF67" s="74"/>
      <c r="AG67" s="77">
        <f t="shared" si="36"/>
        <v>376</v>
      </c>
      <c r="AH67" s="65">
        <f t="shared" si="41"/>
        <v>971</v>
      </c>
      <c r="AI67" s="80">
        <v>14</v>
      </c>
      <c r="AJ67" s="53"/>
      <c r="AK67" s="49">
        <f t="shared" si="37"/>
        <v>14</v>
      </c>
      <c r="AL67" s="53">
        <v>100</v>
      </c>
      <c r="AM67" s="51">
        <f t="shared" si="9"/>
        <v>100</v>
      </c>
      <c r="AN67" s="49">
        <f t="shared" si="38"/>
        <v>114</v>
      </c>
      <c r="AO67" s="36">
        <v>90</v>
      </c>
      <c r="AP67" s="36"/>
      <c r="AQ67" s="49">
        <f t="shared" si="42"/>
        <v>90</v>
      </c>
      <c r="AR67" s="69">
        <v>37</v>
      </c>
      <c r="AS67" s="64">
        <f t="shared" si="10"/>
        <v>37</v>
      </c>
      <c r="AT67" s="64">
        <f t="shared" si="21"/>
        <v>127</v>
      </c>
      <c r="AU67" s="53">
        <v>77</v>
      </c>
      <c r="AV67" s="64">
        <f t="shared" si="11"/>
        <v>77</v>
      </c>
      <c r="AW67" s="64">
        <f t="shared" si="39"/>
        <v>11897</v>
      </c>
      <c r="AX67" s="64">
        <f t="shared" si="40"/>
        <v>642</v>
      </c>
      <c r="AY67" s="64">
        <f t="shared" si="17"/>
        <v>12539</v>
      </c>
    </row>
    <row r="68" spans="1:51">
      <c r="A68" s="24" t="s">
        <v>98</v>
      </c>
      <c r="B68" s="36">
        <v>3251</v>
      </c>
      <c r="C68" s="36">
        <v>2607</v>
      </c>
      <c r="D68" s="36">
        <v>622</v>
      </c>
      <c r="E68" s="36">
        <v>-118</v>
      </c>
      <c r="F68" s="36">
        <v>401</v>
      </c>
      <c r="G68" s="36">
        <v>798</v>
      </c>
      <c r="H68" s="36">
        <v>1684</v>
      </c>
      <c r="I68" s="48">
        <f t="shared" si="24"/>
        <v>9245</v>
      </c>
      <c r="J68" s="53">
        <v>24</v>
      </c>
      <c r="K68" s="50">
        <f t="shared" si="4"/>
        <v>9245</v>
      </c>
      <c r="L68" s="50">
        <f t="shared" si="4"/>
        <v>24</v>
      </c>
      <c r="M68" s="50">
        <f t="shared" si="14"/>
        <v>9269</v>
      </c>
      <c r="N68" s="53">
        <v>52</v>
      </c>
      <c r="O68" s="53">
        <v>14</v>
      </c>
      <c r="P68" s="36"/>
      <c r="Q68" s="53">
        <v>358</v>
      </c>
      <c r="R68" s="64">
        <f t="shared" si="18"/>
        <v>424</v>
      </c>
      <c r="S68" s="53">
        <v>83</v>
      </c>
      <c r="T68" s="53">
        <v>133</v>
      </c>
      <c r="U68" s="57">
        <v>90</v>
      </c>
      <c r="V68" s="57"/>
      <c r="W68" s="34">
        <f t="shared" si="48"/>
        <v>0</v>
      </c>
      <c r="X68" s="67"/>
      <c r="Y68" s="34">
        <f t="shared" si="23"/>
        <v>18</v>
      </c>
      <c r="Z68" s="66">
        <v>18</v>
      </c>
      <c r="AA68" s="34">
        <f t="shared" si="15"/>
        <v>0</v>
      </c>
      <c r="AB68" s="51"/>
      <c r="AC68" s="51"/>
      <c r="AD68" s="65">
        <f t="shared" si="49"/>
        <v>0</v>
      </c>
      <c r="AE68" s="74"/>
      <c r="AF68" s="74"/>
      <c r="AG68" s="77">
        <f t="shared" si="36"/>
        <v>324</v>
      </c>
      <c r="AH68" s="65">
        <f t="shared" si="41"/>
        <v>748</v>
      </c>
      <c r="AI68" s="80">
        <v>11</v>
      </c>
      <c r="AJ68" s="53"/>
      <c r="AK68" s="49">
        <f t="shared" si="37"/>
        <v>11</v>
      </c>
      <c r="AL68" s="53"/>
      <c r="AM68" s="51">
        <f t="shared" si="9"/>
        <v>0</v>
      </c>
      <c r="AN68" s="49">
        <f t="shared" si="38"/>
        <v>11</v>
      </c>
      <c r="AO68" s="36">
        <v>70</v>
      </c>
      <c r="AP68" s="36"/>
      <c r="AQ68" s="49">
        <f t="shared" si="42"/>
        <v>70</v>
      </c>
      <c r="AR68" s="69">
        <v>31</v>
      </c>
      <c r="AS68" s="64">
        <f t="shared" si="10"/>
        <v>31</v>
      </c>
      <c r="AT68" s="64">
        <f t="shared" si="21"/>
        <v>101</v>
      </c>
      <c r="AU68" s="53">
        <v>71</v>
      </c>
      <c r="AV68" s="64">
        <f t="shared" si="11"/>
        <v>71</v>
      </c>
      <c r="AW68" s="64">
        <f t="shared" si="39"/>
        <v>9821</v>
      </c>
      <c r="AX68" s="64">
        <f t="shared" si="40"/>
        <v>379</v>
      </c>
      <c r="AY68" s="64">
        <f t="shared" si="17"/>
        <v>10200</v>
      </c>
    </row>
    <row r="69" spans="1:51">
      <c r="A69" s="24" t="s">
        <v>99</v>
      </c>
      <c r="B69" s="36">
        <v>3958</v>
      </c>
      <c r="C69" s="36">
        <v>2709</v>
      </c>
      <c r="D69" s="36">
        <v>559</v>
      </c>
      <c r="E69" s="36">
        <v>-94</v>
      </c>
      <c r="F69" s="36">
        <v>395</v>
      </c>
      <c r="G69" s="36">
        <v>886</v>
      </c>
      <c r="H69" s="36">
        <v>1915</v>
      </c>
      <c r="I69" s="48">
        <f t="shared" si="24"/>
        <v>10328</v>
      </c>
      <c r="J69" s="53">
        <v>157</v>
      </c>
      <c r="K69" s="50">
        <f t="shared" si="4"/>
        <v>10328</v>
      </c>
      <c r="L69" s="50">
        <f t="shared" si="4"/>
        <v>157</v>
      </c>
      <c r="M69" s="50">
        <f t="shared" si="14"/>
        <v>10485</v>
      </c>
      <c r="N69" s="53">
        <v>159</v>
      </c>
      <c r="O69" s="53">
        <v>29</v>
      </c>
      <c r="P69" s="40"/>
      <c r="Q69" s="53">
        <v>357</v>
      </c>
      <c r="R69" s="64">
        <f t="shared" si="18"/>
        <v>545</v>
      </c>
      <c r="S69" s="53">
        <v>87</v>
      </c>
      <c r="T69" s="53">
        <v>152</v>
      </c>
      <c r="U69" s="57">
        <v>120</v>
      </c>
      <c r="V69" s="57"/>
      <c r="W69" s="34">
        <f t="shared" si="48"/>
        <v>0</v>
      </c>
      <c r="X69" s="67"/>
      <c r="Y69" s="34">
        <f t="shared" si="23"/>
        <v>6</v>
      </c>
      <c r="Z69" s="66">
        <v>6</v>
      </c>
      <c r="AA69" s="34">
        <f t="shared" si="15"/>
        <v>0</v>
      </c>
      <c r="AB69" s="51"/>
      <c r="AC69" s="51"/>
      <c r="AD69" s="65">
        <f t="shared" si="49"/>
        <v>0</v>
      </c>
      <c r="AE69" s="74"/>
      <c r="AF69" s="74"/>
      <c r="AG69" s="77">
        <f t="shared" si="36"/>
        <v>365</v>
      </c>
      <c r="AH69" s="65">
        <f t="shared" si="41"/>
        <v>910</v>
      </c>
      <c r="AI69" s="80">
        <v>14</v>
      </c>
      <c r="AJ69" s="53"/>
      <c r="AK69" s="49">
        <f t="shared" si="37"/>
        <v>14</v>
      </c>
      <c r="AL69" s="53">
        <v>275</v>
      </c>
      <c r="AM69" s="51">
        <f t="shared" si="9"/>
        <v>275</v>
      </c>
      <c r="AN69" s="49">
        <f t="shared" si="38"/>
        <v>289</v>
      </c>
      <c r="AO69" s="36">
        <v>110</v>
      </c>
      <c r="AP69" s="36"/>
      <c r="AQ69" s="49">
        <f t="shared" si="42"/>
        <v>110</v>
      </c>
      <c r="AR69" s="69">
        <v>43</v>
      </c>
      <c r="AS69" s="64">
        <f t="shared" si="10"/>
        <v>43</v>
      </c>
      <c r="AT69" s="64">
        <f t="shared" si="21"/>
        <v>153</v>
      </c>
      <c r="AU69" s="53">
        <v>79</v>
      </c>
      <c r="AV69" s="64">
        <f t="shared" si="11"/>
        <v>79</v>
      </c>
      <c r="AW69" s="64">
        <f t="shared" si="39"/>
        <v>11076</v>
      </c>
      <c r="AX69" s="64">
        <f t="shared" si="40"/>
        <v>840</v>
      </c>
      <c r="AY69" s="64">
        <f t="shared" si="17"/>
        <v>11916</v>
      </c>
    </row>
    <row r="70" spans="1:51">
      <c r="A70" s="24" t="s">
        <v>100</v>
      </c>
      <c r="B70" s="40">
        <v>7117</v>
      </c>
      <c r="C70" s="36">
        <v>5500</v>
      </c>
      <c r="D70" s="40">
        <v>1219</v>
      </c>
      <c r="E70" s="40">
        <v>-285</v>
      </c>
      <c r="F70" s="40">
        <v>1809</v>
      </c>
      <c r="G70" s="40">
        <v>1048</v>
      </c>
      <c r="H70" s="40">
        <v>2841</v>
      </c>
      <c r="I70" s="48">
        <f t="shared" si="24"/>
        <v>19249</v>
      </c>
      <c r="J70" s="53">
        <v>237</v>
      </c>
      <c r="K70" s="50">
        <f t="shared" si="4"/>
        <v>19249</v>
      </c>
      <c r="L70" s="50">
        <f t="shared" si="4"/>
        <v>237</v>
      </c>
      <c r="M70" s="50">
        <f t="shared" si="14"/>
        <v>19486</v>
      </c>
      <c r="N70" s="53">
        <v>171</v>
      </c>
      <c r="O70" s="53">
        <v>47</v>
      </c>
      <c r="P70" s="34"/>
      <c r="Q70" s="53">
        <v>432</v>
      </c>
      <c r="R70" s="64">
        <f t="shared" si="18"/>
        <v>650</v>
      </c>
      <c r="S70" s="53">
        <v>124</v>
      </c>
      <c r="T70" s="53">
        <v>183</v>
      </c>
      <c r="U70" s="59">
        <v>150</v>
      </c>
      <c r="V70" s="59"/>
      <c r="W70" s="34">
        <f t="shared" si="48"/>
        <v>0</v>
      </c>
      <c r="X70" s="67"/>
      <c r="Y70" s="34">
        <f t="shared" si="23"/>
        <v>9</v>
      </c>
      <c r="Z70" s="66">
        <v>9</v>
      </c>
      <c r="AA70" s="34">
        <f t="shared" si="15"/>
        <v>0</v>
      </c>
      <c r="AB70" s="40"/>
      <c r="AC70" s="40"/>
      <c r="AD70" s="65">
        <f t="shared" si="49"/>
        <v>0</v>
      </c>
      <c r="AE70" s="74"/>
      <c r="AF70" s="74"/>
      <c r="AG70" s="77">
        <f t="shared" ref="AG70:AG101" si="50">S70+T70+U70+V70+W70+Y70+AA70+AD70</f>
        <v>466</v>
      </c>
      <c r="AH70" s="65">
        <f t="shared" si="41"/>
        <v>1116</v>
      </c>
      <c r="AI70" s="80">
        <v>21</v>
      </c>
      <c r="AJ70" s="53">
        <v>15</v>
      </c>
      <c r="AK70" s="49">
        <f t="shared" ref="AK70:AK113" si="51">SUM(AI70:AJ70)</f>
        <v>36</v>
      </c>
      <c r="AL70" s="103"/>
      <c r="AM70" s="51">
        <f t="shared" si="9"/>
        <v>0</v>
      </c>
      <c r="AN70" s="49">
        <f t="shared" ref="AN70:AN101" si="52">AK70+AM70</f>
        <v>36</v>
      </c>
      <c r="AO70" s="40">
        <v>140</v>
      </c>
      <c r="AP70" s="40"/>
      <c r="AQ70" s="49">
        <f t="shared" si="42"/>
        <v>140</v>
      </c>
      <c r="AR70" s="69">
        <v>83</v>
      </c>
      <c r="AS70" s="64">
        <f t="shared" si="10"/>
        <v>83</v>
      </c>
      <c r="AT70" s="64">
        <f t="shared" si="21"/>
        <v>223</v>
      </c>
      <c r="AU70" s="53">
        <v>130</v>
      </c>
      <c r="AV70" s="64">
        <f t="shared" si="11"/>
        <v>130</v>
      </c>
      <c r="AW70" s="64">
        <f t="shared" ref="AW70:AW101" si="53">K70+R70+AK70+AQ70+AV70</f>
        <v>20205</v>
      </c>
      <c r="AX70" s="64">
        <f t="shared" ref="AX70:AX101" si="54">L70+AG70+AM70+AS70</f>
        <v>786</v>
      </c>
      <c r="AY70" s="64">
        <f t="shared" si="17"/>
        <v>20991</v>
      </c>
    </row>
    <row r="71" s="17" customFormat="1" spans="1:51">
      <c r="A71" s="37" t="s">
        <v>101</v>
      </c>
      <c r="B71" s="34">
        <f t="shared" ref="B71:H71" si="55">SUM(B72:B82)</f>
        <v>64251</v>
      </c>
      <c r="C71" s="34">
        <f t="shared" si="55"/>
        <v>45721</v>
      </c>
      <c r="D71" s="34">
        <f t="shared" si="55"/>
        <v>7904</v>
      </c>
      <c r="E71" s="34">
        <f t="shared" si="55"/>
        <v>-1641</v>
      </c>
      <c r="F71" s="34">
        <f t="shared" si="55"/>
        <v>6229</v>
      </c>
      <c r="G71" s="34">
        <f t="shared" si="55"/>
        <v>15227</v>
      </c>
      <c r="H71" s="34">
        <f t="shared" si="55"/>
        <v>39487</v>
      </c>
      <c r="I71" s="48">
        <f t="shared" ref="I71:I113" si="56">SUM(B71:H71)</f>
        <v>177178</v>
      </c>
      <c r="J71" s="34">
        <f>SUM(J72:J82)</f>
        <v>1433</v>
      </c>
      <c r="K71" s="50">
        <f t="shared" ref="K71:L113" si="57">I71</f>
        <v>177178</v>
      </c>
      <c r="L71" s="50">
        <f t="shared" si="57"/>
        <v>1433</v>
      </c>
      <c r="M71" s="50">
        <f t="shared" ref="M71:M113" si="58">SUM(K71:L71)</f>
        <v>178611</v>
      </c>
      <c r="N71" s="53">
        <f>N72+N73+N74+N75+N76+N77+N78+N79+N80+N81+N82</f>
        <v>1001</v>
      </c>
      <c r="O71" s="53">
        <f>O72+O73+O74+O75+O76+O77+O78+O79+O80+O81+O82</f>
        <v>495</v>
      </c>
      <c r="P71" s="34">
        <f>SUM(P72:P82)</f>
        <v>0</v>
      </c>
      <c r="Q71" s="34">
        <f>SUM(Q72:Q82)</f>
        <v>4321</v>
      </c>
      <c r="R71" s="64">
        <f t="shared" ref="R71:R113" si="59">SUM(N71:Q71)</f>
        <v>5817</v>
      </c>
      <c r="S71" s="34">
        <f>SUM(S72:S82)</f>
        <v>1055</v>
      </c>
      <c r="T71" s="53">
        <f>T72+T73+T74+T75+T76+T77+T78+T79+T80+T81+T82</f>
        <v>1797</v>
      </c>
      <c r="U71" s="69">
        <f>U72+U73+U74+U75+U76+U77+U78+U79+U80+U81+U82</f>
        <v>1250</v>
      </c>
      <c r="V71" s="69">
        <f>V72+V73+V74+V75+V76+V77+V78+V79+V80+V81+V82</f>
        <v>2128</v>
      </c>
      <c r="W71" s="34">
        <f t="shared" si="48"/>
        <v>162</v>
      </c>
      <c r="X71" s="65">
        <f>X73+X78</f>
        <v>162</v>
      </c>
      <c r="Y71" s="34">
        <f t="shared" si="23"/>
        <v>120</v>
      </c>
      <c r="Z71" s="34">
        <f>SUM(Z72:Z82)</f>
        <v>120</v>
      </c>
      <c r="AA71" s="34">
        <f t="shared" si="15"/>
        <v>109</v>
      </c>
      <c r="AB71" s="34">
        <f>SUM(AB72:AB82)</f>
        <v>0</v>
      </c>
      <c r="AC71" s="34">
        <f>SUM(AC72:AC82)</f>
        <v>109</v>
      </c>
      <c r="AD71" s="65">
        <f t="shared" si="49"/>
        <v>25</v>
      </c>
      <c r="AE71" s="34">
        <f>SUM(AE72:AE82)</f>
        <v>0</v>
      </c>
      <c r="AF71" s="34">
        <f>SUM(AF72:AF82)</f>
        <v>25</v>
      </c>
      <c r="AG71" s="77">
        <f t="shared" si="50"/>
        <v>6646</v>
      </c>
      <c r="AH71" s="65">
        <f t="shared" ref="AH71:AH102" si="60">R71+AG71</f>
        <v>12463</v>
      </c>
      <c r="AI71" s="79">
        <f>SUM(AI72:AI82)</f>
        <v>144</v>
      </c>
      <c r="AJ71" s="53">
        <f>AJ72+AJ73+AJ74+AJ75+AJ76+AJ77+AJ78+AJ79+AJ80+AJ81+AJ82</f>
        <v>1075</v>
      </c>
      <c r="AK71" s="49">
        <f t="shared" si="51"/>
        <v>1219</v>
      </c>
      <c r="AL71" s="53">
        <f>AL72+AL73+AL74+AL75+AL76+AL77+AL78+AL79+AL80+AL81+AL82</f>
        <v>350</v>
      </c>
      <c r="AM71" s="51">
        <f t="shared" ref="AM71:AM113" si="61">AL71</f>
        <v>350</v>
      </c>
      <c r="AN71" s="49">
        <f t="shared" si="52"/>
        <v>1569</v>
      </c>
      <c r="AO71" s="34">
        <f>SUM(AO72:AO82)</f>
        <v>1400</v>
      </c>
      <c r="AP71" s="34">
        <f>SUM(AP72:AP82)</f>
        <v>0</v>
      </c>
      <c r="AQ71" s="49">
        <f t="shared" si="42"/>
        <v>1400</v>
      </c>
      <c r="AR71" s="69">
        <v>631</v>
      </c>
      <c r="AS71" s="64">
        <f t="shared" si="10"/>
        <v>631</v>
      </c>
      <c r="AT71" s="64">
        <f t="shared" si="21"/>
        <v>2031</v>
      </c>
      <c r="AU71" s="34">
        <f>SUM(AU72:AU82)</f>
        <v>1324</v>
      </c>
      <c r="AV71" s="64">
        <f t="shared" ref="AV71:AV113" si="62">AU71</f>
        <v>1324</v>
      </c>
      <c r="AW71" s="64">
        <f t="shared" si="53"/>
        <v>186938</v>
      </c>
      <c r="AX71" s="64">
        <f t="shared" si="54"/>
        <v>9060</v>
      </c>
      <c r="AY71" s="64">
        <f t="shared" ref="AY71:AY113" si="63">SUM(AW71:AX71)</f>
        <v>195998</v>
      </c>
    </row>
    <row r="72" spans="1:51">
      <c r="A72" s="24" t="s">
        <v>45</v>
      </c>
      <c r="B72" s="36">
        <v>786</v>
      </c>
      <c r="C72" s="36">
        <v>650</v>
      </c>
      <c r="D72" s="36">
        <v>58</v>
      </c>
      <c r="E72" s="36">
        <v>-16</v>
      </c>
      <c r="F72" s="36">
        <v>30</v>
      </c>
      <c r="G72" s="36">
        <v>94</v>
      </c>
      <c r="H72" s="36">
        <v>354</v>
      </c>
      <c r="I72" s="48">
        <f t="shared" si="56"/>
        <v>1956</v>
      </c>
      <c r="J72" s="53">
        <v>10</v>
      </c>
      <c r="K72" s="50">
        <f t="shared" si="57"/>
        <v>1956</v>
      </c>
      <c r="L72" s="50">
        <f t="shared" si="57"/>
        <v>10</v>
      </c>
      <c r="M72" s="50">
        <f t="shared" si="58"/>
        <v>1966</v>
      </c>
      <c r="N72" s="34">
        <v>6</v>
      </c>
      <c r="O72" s="34">
        <v>2</v>
      </c>
      <c r="P72" s="36"/>
      <c r="Q72" s="53">
        <v>37</v>
      </c>
      <c r="R72" s="64">
        <f t="shared" si="59"/>
        <v>45</v>
      </c>
      <c r="S72" s="53">
        <v>2</v>
      </c>
      <c r="T72" s="34">
        <v>14</v>
      </c>
      <c r="U72" s="57"/>
      <c r="V72" s="57">
        <v>2128</v>
      </c>
      <c r="W72" s="34">
        <f t="shared" si="48"/>
        <v>0</v>
      </c>
      <c r="X72" s="67"/>
      <c r="Y72" s="34">
        <f t="shared" ref="Y72:Y112" si="64">SUM(Z72:Z72)</f>
        <v>0</v>
      </c>
      <c r="Z72" s="66"/>
      <c r="AA72" s="34">
        <f t="shared" ref="AA72:AA109" si="65">SUM(AB72:AC72)</f>
        <v>0</v>
      </c>
      <c r="AB72" s="51"/>
      <c r="AC72" s="51"/>
      <c r="AD72" s="65">
        <f t="shared" si="49"/>
        <v>0</v>
      </c>
      <c r="AE72" s="74"/>
      <c r="AF72" s="74"/>
      <c r="AG72" s="77">
        <f t="shared" si="50"/>
        <v>2144</v>
      </c>
      <c r="AH72" s="65">
        <f t="shared" si="60"/>
        <v>2189</v>
      </c>
      <c r="AI72" s="79">
        <v>1</v>
      </c>
      <c r="AJ72" s="53"/>
      <c r="AK72" s="49">
        <f t="shared" si="51"/>
        <v>1</v>
      </c>
      <c r="AL72" s="53"/>
      <c r="AM72" s="51">
        <f t="shared" si="61"/>
        <v>0</v>
      </c>
      <c r="AN72" s="49">
        <f t="shared" si="52"/>
        <v>1</v>
      </c>
      <c r="AO72" s="36"/>
      <c r="AP72" s="36"/>
      <c r="AQ72" s="49">
        <f t="shared" ref="AQ72:AQ113" si="66">AO72+AP72</f>
        <v>0</v>
      </c>
      <c r="AR72" s="69">
        <v>2</v>
      </c>
      <c r="AS72" s="64">
        <f t="shared" ref="AS72:AS113" si="67">AR72</f>
        <v>2</v>
      </c>
      <c r="AT72" s="64">
        <f t="shared" ref="AT72:AT113" si="68">AQ72+AS72</f>
        <v>2</v>
      </c>
      <c r="AU72" s="53">
        <v>115</v>
      </c>
      <c r="AV72" s="64">
        <f t="shared" si="62"/>
        <v>115</v>
      </c>
      <c r="AW72" s="64">
        <f t="shared" si="53"/>
        <v>2117</v>
      </c>
      <c r="AX72" s="64">
        <f t="shared" si="54"/>
        <v>2156</v>
      </c>
      <c r="AY72" s="64">
        <f t="shared" si="63"/>
        <v>4273</v>
      </c>
    </row>
    <row r="73" spans="1:51">
      <c r="A73" s="24" t="s">
        <v>102</v>
      </c>
      <c r="B73" s="36">
        <v>3984</v>
      </c>
      <c r="C73" s="36">
        <v>2273</v>
      </c>
      <c r="D73" s="36">
        <v>267</v>
      </c>
      <c r="E73" s="36">
        <v>-18</v>
      </c>
      <c r="F73" s="36">
        <v>224</v>
      </c>
      <c r="G73" s="36">
        <v>441</v>
      </c>
      <c r="H73" s="36">
        <v>693</v>
      </c>
      <c r="I73" s="48">
        <f t="shared" si="56"/>
        <v>7864</v>
      </c>
      <c r="J73" s="53">
        <v>62</v>
      </c>
      <c r="K73" s="50">
        <f t="shared" si="57"/>
        <v>7864</v>
      </c>
      <c r="L73" s="50">
        <f t="shared" si="57"/>
        <v>62</v>
      </c>
      <c r="M73" s="50">
        <f t="shared" si="58"/>
        <v>7926</v>
      </c>
      <c r="N73" s="53">
        <v>138</v>
      </c>
      <c r="O73" s="53">
        <v>9</v>
      </c>
      <c r="P73" s="36"/>
      <c r="Q73" s="53">
        <v>166</v>
      </c>
      <c r="R73" s="64">
        <f t="shared" si="59"/>
        <v>313</v>
      </c>
      <c r="S73" s="53">
        <v>52</v>
      </c>
      <c r="T73" s="53">
        <v>99</v>
      </c>
      <c r="U73" s="57">
        <v>60</v>
      </c>
      <c r="V73" s="57"/>
      <c r="W73" s="34">
        <f t="shared" ref="W73:W84" si="69">SUM(X73:X73)</f>
        <v>108</v>
      </c>
      <c r="X73" s="67">
        <v>108</v>
      </c>
      <c r="Y73" s="34">
        <f t="shared" si="64"/>
        <v>3</v>
      </c>
      <c r="Z73" s="66">
        <v>3</v>
      </c>
      <c r="AA73" s="34">
        <f t="shared" si="65"/>
        <v>0</v>
      </c>
      <c r="AB73" s="51"/>
      <c r="AC73" s="51"/>
      <c r="AD73" s="65">
        <f t="shared" si="49"/>
        <v>0</v>
      </c>
      <c r="AE73" s="74"/>
      <c r="AF73" s="74"/>
      <c r="AG73" s="77">
        <f t="shared" si="50"/>
        <v>322</v>
      </c>
      <c r="AH73" s="65">
        <f t="shared" si="60"/>
        <v>635</v>
      </c>
      <c r="AI73" s="80">
        <v>6</v>
      </c>
      <c r="AJ73" s="53">
        <v>1000</v>
      </c>
      <c r="AK73" s="49">
        <f t="shared" si="51"/>
        <v>1006</v>
      </c>
      <c r="AL73" s="53"/>
      <c r="AM73" s="51">
        <f t="shared" si="61"/>
        <v>0</v>
      </c>
      <c r="AN73" s="49">
        <f t="shared" si="52"/>
        <v>1006</v>
      </c>
      <c r="AO73" s="36">
        <v>50</v>
      </c>
      <c r="AP73" s="36"/>
      <c r="AQ73" s="49">
        <f t="shared" si="66"/>
        <v>50</v>
      </c>
      <c r="AR73" s="69">
        <v>17</v>
      </c>
      <c r="AS73" s="64">
        <f t="shared" si="67"/>
        <v>17</v>
      </c>
      <c r="AT73" s="64">
        <f t="shared" si="68"/>
        <v>67</v>
      </c>
      <c r="AU73" s="53">
        <v>77</v>
      </c>
      <c r="AV73" s="64">
        <f t="shared" si="62"/>
        <v>77</v>
      </c>
      <c r="AW73" s="64">
        <f t="shared" si="53"/>
        <v>9310</v>
      </c>
      <c r="AX73" s="64">
        <f t="shared" si="54"/>
        <v>401</v>
      </c>
      <c r="AY73" s="64">
        <f t="shared" si="63"/>
        <v>9711</v>
      </c>
    </row>
    <row r="74" spans="1:51">
      <c r="A74" s="24" t="s">
        <v>103</v>
      </c>
      <c r="B74" s="36">
        <v>4491</v>
      </c>
      <c r="C74" s="36">
        <v>2971</v>
      </c>
      <c r="D74" s="36">
        <v>438</v>
      </c>
      <c r="E74" s="36">
        <v>-82</v>
      </c>
      <c r="F74" s="36">
        <v>314</v>
      </c>
      <c r="G74" s="36">
        <v>1056</v>
      </c>
      <c r="H74" s="36">
        <v>2680</v>
      </c>
      <c r="I74" s="48">
        <f t="shared" si="56"/>
        <v>11868</v>
      </c>
      <c r="J74" s="53">
        <v>151</v>
      </c>
      <c r="K74" s="50">
        <f t="shared" si="57"/>
        <v>11868</v>
      </c>
      <c r="L74" s="50">
        <f t="shared" si="57"/>
        <v>151</v>
      </c>
      <c r="M74" s="50">
        <f t="shared" si="58"/>
        <v>12019</v>
      </c>
      <c r="N74" s="53">
        <v>54</v>
      </c>
      <c r="O74" s="53">
        <v>32</v>
      </c>
      <c r="P74" s="36"/>
      <c r="Q74" s="53">
        <v>271</v>
      </c>
      <c r="R74" s="64">
        <f t="shared" si="59"/>
        <v>357</v>
      </c>
      <c r="S74" s="53">
        <v>86</v>
      </c>
      <c r="T74" s="53">
        <v>138</v>
      </c>
      <c r="U74" s="57">
        <v>115</v>
      </c>
      <c r="V74" s="57"/>
      <c r="W74" s="34">
        <f t="shared" si="69"/>
        <v>0</v>
      </c>
      <c r="X74" s="67"/>
      <c r="Y74" s="34">
        <f t="shared" si="64"/>
        <v>5</v>
      </c>
      <c r="Z74" s="66">
        <v>5</v>
      </c>
      <c r="AA74" s="34">
        <f t="shared" si="65"/>
        <v>0</v>
      </c>
      <c r="AB74" s="51"/>
      <c r="AC74" s="51"/>
      <c r="AD74" s="65">
        <f t="shared" ref="AD74:AD84" si="70">SUM(AE74:AF74)</f>
        <v>0</v>
      </c>
      <c r="AE74" s="74"/>
      <c r="AF74" s="74"/>
      <c r="AG74" s="77">
        <f t="shared" si="50"/>
        <v>344</v>
      </c>
      <c r="AH74" s="65">
        <f t="shared" si="60"/>
        <v>701</v>
      </c>
      <c r="AI74" s="80">
        <v>8</v>
      </c>
      <c r="AJ74" s="53"/>
      <c r="AK74" s="49">
        <f t="shared" si="51"/>
        <v>8</v>
      </c>
      <c r="AL74" s="53"/>
      <c r="AM74" s="51">
        <f t="shared" si="61"/>
        <v>0</v>
      </c>
      <c r="AN74" s="49">
        <f t="shared" si="52"/>
        <v>8</v>
      </c>
      <c r="AO74" s="36">
        <v>120</v>
      </c>
      <c r="AP74" s="36"/>
      <c r="AQ74" s="49">
        <f t="shared" si="66"/>
        <v>120</v>
      </c>
      <c r="AR74" s="69">
        <v>31</v>
      </c>
      <c r="AS74" s="64">
        <f t="shared" si="67"/>
        <v>31</v>
      </c>
      <c r="AT74" s="64">
        <f t="shared" si="68"/>
        <v>151</v>
      </c>
      <c r="AU74" s="53">
        <v>114</v>
      </c>
      <c r="AV74" s="64">
        <f t="shared" si="62"/>
        <v>114</v>
      </c>
      <c r="AW74" s="64">
        <f t="shared" si="53"/>
        <v>12467</v>
      </c>
      <c r="AX74" s="64">
        <f t="shared" si="54"/>
        <v>526</v>
      </c>
      <c r="AY74" s="64">
        <f t="shared" si="63"/>
        <v>12993</v>
      </c>
    </row>
    <row r="75" spans="1:51">
      <c r="A75" s="24" t="s">
        <v>104</v>
      </c>
      <c r="B75" s="36">
        <v>6563</v>
      </c>
      <c r="C75" s="36">
        <v>4743</v>
      </c>
      <c r="D75" s="36">
        <v>857</v>
      </c>
      <c r="E75" s="36">
        <v>-201</v>
      </c>
      <c r="F75" s="36">
        <v>706</v>
      </c>
      <c r="G75" s="36">
        <v>1541</v>
      </c>
      <c r="H75" s="36">
        <v>4661</v>
      </c>
      <c r="I75" s="48">
        <f t="shared" si="56"/>
        <v>18870</v>
      </c>
      <c r="J75" s="53">
        <v>139</v>
      </c>
      <c r="K75" s="50">
        <f t="shared" si="57"/>
        <v>18870</v>
      </c>
      <c r="L75" s="50">
        <f t="shared" si="57"/>
        <v>139</v>
      </c>
      <c r="M75" s="50">
        <f t="shared" si="58"/>
        <v>19009</v>
      </c>
      <c r="N75" s="53">
        <v>72</v>
      </c>
      <c r="O75" s="53">
        <v>38</v>
      </c>
      <c r="P75" s="36"/>
      <c r="Q75" s="53">
        <v>533</v>
      </c>
      <c r="R75" s="64">
        <f t="shared" si="59"/>
        <v>643</v>
      </c>
      <c r="S75" s="53">
        <v>122</v>
      </c>
      <c r="T75" s="53">
        <v>184</v>
      </c>
      <c r="U75" s="57">
        <v>150</v>
      </c>
      <c r="V75" s="57"/>
      <c r="W75" s="34">
        <f t="shared" si="69"/>
        <v>0</v>
      </c>
      <c r="X75" s="67"/>
      <c r="Y75" s="34">
        <f t="shared" si="64"/>
        <v>20</v>
      </c>
      <c r="Z75" s="66">
        <v>20</v>
      </c>
      <c r="AA75" s="34">
        <f t="shared" si="65"/>
        <v>0</v>
      </c>
      <c r="AB75" s="51"/>
      <c r="AC75" s="51"/>
      <c r="AD75" s="65">
        <f t="shared" si="70"/>
        <v>0</v>
      </c>
      <c r="AE75" s="74"/>
      <c r="AF75" s="74"/>
      <c r="AG75" s="77">
        <f t="shared" si="50"/>
        <v>476</v>
      </c>
      <c r="AH75" s="65">
        <f t="shared" si="60"/>
        <v>1119</v>
      </c>
      <c r="AI75" s="80">
        <v>15</v>
      </c>
      <c r="AJ75" s="53"/>
      <c r="AK75" s="49">
        <f t="shared" si="51"/>
        <v>15</v>
      </c>
      <c r="AL75" s="53"/>
      <c r="AM75" s="51">
        <f t="shared" si="61"/>
        <v>0</v>
      </c>
      <c r="AN75" s="49">
        <f t="shared" si="52"/>
        <v>15</v>
      </c>
      <c r="AO75" s="36">
        <v>130</v>
      </c>
      <c r="AP75" s="36"/>
      <c r="AQ75" s="49">
        <f t="shared" si="66"/>
        <v>130</v>
      </c>
      <c r="AR75" s="69">
        <v>63</v>
      </c>
      <c r="AS75" s="64">
        <f t="shared" si="67"/>
        <v>63</v>
      </c>
      <c r="AT75" s="64">
        <f t="shared" si="68"/>
        <v>193</v>
      </c>
      <c r="AU75" s="53">
        <v>107</v>
      </c>
      <c r="AV75" s="64">
        <f t="shared" si="62"/>
        <v>107</v>
      </c>
      <c r="AW75" s="64">
        <f t="shared" si="53"/>
        <v>19765</v>
      </c>
      <c r="AX75" s="64">
        <f t="shared" si="54"/>
        <v>678</v>
      </c>
      <c r="AY75" s="64">
        <f t="shared" si="63"/>
        <v>20443</v>
      </c>
    </row>
    <row r="76" spans="1:51">
      <c r="A76" s="24" t="s">
        <v>105</v>
      </c>
      <c r="B76" s="36">
        <v>10940</v>
      </c>
      <c r="C76" s="36">
        <v>7767</v>
      </c>
      <c r="D76" s="36">
        <v>1382</v>
      </c>
      <c r="E76" s="36">
        <v>-303</v>
      </c>
      <c r="F76" s="36">
        <v>1076</v>
      </c>
      <c r="G76" s="36">
        <v>2689</v>
      </c>
      <c r="H76" s="36">
        <v>7435</v>
      </c>
      <c r="I76" s="48">
        <f t="shared" si="56"/>
        <v>30986</v>
      </c>
      <c r="J76" s="53">
        <v>138</v>
      </c>
      <c r="K76" s="50">
        <f t="shared" si="57"/>
        <v>30986</v>
      </c>
      <c r="L76" s="50">
        <f t="shared" si="57"/>
        <v>138</v>
      </c>
      <c r="M76" s="50">
        <f t="shared" si="58"/>
        <v>31124</v>
      </c>
      <c r="N76" s="53">
        <v>199</v>
      </c>
      <c r="O76" s="53">
        <v>108</v>
      </c>
      <c r="P76" s="36"/>
      <c r="Q76" s="53">
        <v>470</v>
      </c>
      <c r="R76" s="64">
        <f t="shared" si="59"/>
        <v>777</v>
      </c>
      <c r="S76" s="53">
        <v>170</v>
      </c>
      <c r="T76" s="53">
        <v>254</v>
      </c>
      <c r="U76" s="57">
        <v>115</v>
      </c>
      <c r="V76" s="57"/>
      <c r="W76" s="34">
        <f t="shared" si="69"/>
        <v>0</v>
      </c>
      <c r="X76" s="67"/>
      <c r="Y76" s="34">
        <f t="shared" si="64"/>
        <v>16</v>
      </c>
      <c r="Z76" s="66">
        <v>16</v>
      </c>
      <c r="AA76" s="34">
        <f t="shared" si="65"/>
        <v>0</v>
      </c>
      <c r="AB76" s="51"/>
      <c r="AC76" s="51"/>
      <c r="AD76" s="65">
        <f t="shared" si="70"/>
        <v>0</v>
      </c>
      <c r="AE76" s="74"/>
      <c r="AF76" s="74"/>
      <c r="AG76" s="77">
        <f t="shared" si="50"/>
        <v>555</v>
      </c>
      <c r="AH76" s="65">
        <f t="shared" si="60"/>
        <v>1332</v>
      </c>
      <c r="AI76" s="80">
        <v>26</v>
      </c>
      <c r="AJ76" s="53"/>
      <c r="AK76" s="49">
        <f t="shared" si="51"/>
        <v>26</v>
      </c>
      <c r="AL76" s="53"/>
      <c r="AM76" s="51">
        <f t="shared" si="61"/>
        <v>0</v>
      </c>
      <c r="AN76" s="49">
        <f t="shared" si="52"/>
        <v>26</v>
      </c>
      <c r="AO76" s="36">
        <v>190</v>
      </c>
      <c r="AP76" s="36"/>
      <c r="AQ76" s="49">
        <f t="shared" si="66"/>
        <v>190</v>
      </c>
      <c r="AR76" s="69">
        <v>82</v>
      </c>
      <c r="AS76" s="64">
        <f t="shared" si="67"/>
        <v>82</v>
      </c>
      <c r="AT76" s="64">
        <f t="shared" si="68"/>
        <v>272</v>
      </c>
      <c r="AU76" s="53">
        <v>159</v>
      </c>
      <c r="AV76" s="64">
        <f t="shared" si="62"/>
        <v>159</v>
      </c>
      <c r="AW76" s="64">
        <f t="shared" si="53"/>
        <v>32138</v>
      </c>
      <c r="AX76" s="64">
        <f t="shared" si="54"/>
        <v>775</v>
      </c>
      <c r="AY76" s="64">
        <f t="shared" si="63"/>
        <v>32913</v>
      </c>
    </row>
    <row r="77" spans="1:51">
      <c r="A77" s="24" t="s">
        <v>106</v>
      </c>
      <c r="B77" s="36">
        <v>6271</v>
      </c>
      <c r="C77" s="36">
        <v>4575</v>
      </c>
      <c r="D77" s="36">
        <v>759</v>
      </c>
      <c r="E77" s="36">
        <v>-162</v>
      </c>
      <c r="F77" s="36">
        <v>528</v>
      </c>
      <c r="G77" s="36">
        <v>1531</v>
      </c>
      <c r="H77" s="36">
        <v>4315</v>
      </c>
      <c r="I77" s="48">
        <f t="shared" si="56"/>
        <v>17817</v>
      </c>
      <c r="J77" s="53">
        <v>139</v>
      </c>
      <c r="K77" s="50">
        <f t="shared" si="57"/>
        <v>17817</v>
      </c>
      <c r="L77" s="50">
        <f t="shared" si="57"/>
        <v>139</v>
      </c>
      <c r="M77" s="50">
        <f t="shared" si="58"/>
        <v>17956</v>
      </c>
      <c r="N77" s="53">
        <v>63</v>
      </c>
      <c r="O77" s="53">
        <v>41</v>
      </c>
      <c r="P77" s="36"/>
      <c r="Q77" s="53">
        <v>186</v>
      </c>
      <c r="R77" s="64">
        <f t="shared" si="59"/>
        <v>290</v>
      </c>
      <c r="S77" s="53">
        <v>114</v>
      </c>
      <c r="T77" s="53">
        <v>161</v>
      </c>
      <c r="U77" s="57">
        <v>185</v>
      </c>
      <c r="V77" s="57"/>
      <c r="W77" s="34">
        <f t="shared" si="69"/>
        <v>0</v>
      </c>
      <c r="X77" s="67"/>
      <c r="Y77" s="34">
        <f t="shared" si="64"/>
        <v>5</v>
      </c>
      <c r="Z77" s="66">
        <v>5</v>
      </c>
      <c r="AA77" s="34">
        <f t="shared" si="65"/>
        <v>0</v>
      </c>
      <c r="AB77" s="51"/>
      <c r="AC77" s="51"/>
      <c r="AD77" s="65">
        <f t="shared" si="70"/>
        <v>0</v>
      </c>
      <c r="AE77" s="74"/>
      <c r="AF77" s="74"/>
      <c r="AG77" s="77">
        <f t="shared" si="50"/>
        <v>465</v>
      </c>
      <c r="AH77" s="65">
        <f t="shared" si="60"/>
        <v>755</v>
      </c>
      <c r="AI77" s="80">
        <v>13</v>
      </c>
      <c r="AJ77" s="53"/>
      <c r="AK77" s="49">
        <f t="shared" si="51"/>
        <v>13</v>
      </c>
      <c r="AL77" s="53">
        <v>50</v>
      </c>
      <c r="AM77" s="51">
        <f t="shared" si="61"/>
        <v>50</v>
      </c>
      <c r="AN77" s="49">
        <f t="shared" si="52"/>
        <v>63</v>
      </c>
      <c r="AO77" s="36">
        <v>130</v>
      </c>
      <c r="AP77" s="36"/>
      <c r="AQ77" s="49">
        <f t="shared" si="66"/>
        <v>130</v>
      </c>
      <c r="AR77" s="69">
        <v>67</v>
      </c>
      <c r="AS77" s="64">
        <f t="shared" si="67"/>
        <v>67</v>
      </c>
      <c r="AT77" s="64">
        <f t="shared" si="68"/>
        <v>197</v>
      </c>
      <c r="AU77" s="53">
        <v>101</v>
      </c>
      <c r="AV77" s="64">
        <f t="shared" si="62"/>
        <v>101</v>
      </c>
      <c r="AW77" s="64">
        <f t="shared" si="53"/>
        <v>18351</v>
      </c>
      <c r="AX77" s="64">
        <f t="shared" si="54"/>
        <v>721</v>
      </c>
      <c r="AY77" s="64">
        <f t="shared" si="63"/>
        <v>19072</v>
      </c>
    </row>
    <row r="78" spans="1:51">
      <c r="A78" s="24" t="s">
        <v>107</v>
      </c>
      <c r="B78" s="36">
        <v>4796</v>
      </c>
      <c r="C78" s="36">
        <v>3312</v>
      </c>
      <c r="D78" s="36">
        <v>425</v>
      </c>
      <c r="E78" s="36">
        <v>-82</v>
      </c>
      <c r="F78" s="36">
        <v>340</v>
      </c>
      <c r="G78" s="36">
        <v>1132</v>
      </c>
      <c r="H78" s="36">
        <v>2773</v>
      </c>
      <c r="I78" s="48">
        <f t="shared" si="56"/>
        <v>12696</v>
      </c>
      <c r="J78" s="53">
        <v>171</v>
      </c>
      <c r="K78" s="50">
        <f t="shared" si="57"/>
        <v>12696</v>
      </c>
      <c r="L78" s="50">
        <f t="shared" si="57"/>
        <v>171</v>
      </c>
      <c r="M78" s="50">
        <f t="shared" si="58"/>
        <v>12867</v>
      </c>
      <c r="N78" s="53">
        <v>55</v>
      </c>
      <c r="O78" s="53">
        <v>26</v>
      </c>
      <c r="P78" s="36"/>
      <c r="Q78" s="53">
        <v>616</v>
      </c>
      <c r="R78" s="64">
        <f t="shared" si="59"/>
        <v>697</v>
      </c>
      <c r="S78" s="53">
        <v>77</v>
      </c>
      <c r="T78" s="53">
        <v>140</v>
      </c>
      <c r="U78" s="57">
        <v>115</v>
      </c>
      <c r="V78" s="57"/>
      <c r="W78" s="34">
        <f t="shared" si="69"/>
        <v>54</v>
      </c>
      <c r="X78" s="67">
        <v>54</v>
      </c>
      <c r="Y78" s="34">
        <f t="shared" si="64"/>
        <v>12</v>
      </c>
      <c r="Z78" s="66">
        <v>12</v>
      </c>
      <c r="AA78" s="34">
        <f t="shared" si="65"/>
        <v>0</v>
      </c>
      <c r="AB78" s="51"/>
      <c r="AC78" s="51"/>
      <c r="AD78" s="65">
        <f t="shared" si="70"/>
        <v>0</v>
      </c>
      <c r="AE78" s="74"/>
      <c r="AF78" s="74"/>
      <c r="AG78" s="77">
        <f t="shared" si="50"/>
        <v>398</v>
      </c>
      <c r="AH78" s="65">
        <f t="shared" si="60"/>
        <v>1095</v>
      </c>
      <c r="AI78" s="80">
        <v>10</v>
      </c>
      <c r="AJ78" s="53"/>
      <c r="AK78" s="49">
        <f t="shared" si="51"/>
        <v>10</v>
      </c>
      <c r="AL78" s="53"/>
      <c r="AM78" s="51">
        <f t="shared" si="61"/>
        <v>0</v>
      </c>
      <c r="AN78" s="49">
        <f t="shared" si="52"/>
        <v>10</v>
      </c>
      <c r="AO78" s="36">
        <v>110</v>
      </c>
      <c r="AP78" s="36"/>
      <c r="AQ78" s="49">
        <f t="shared" si="66"/>
        <v>110</v>
      </c>
      <c r="AR78" s="69">
        <v>45</v>
      </c>
      <c r="AS78" s="64">
        <f t="shared" si="67"/>
        <v>45</v>
      </c>
      <c r="AT78" s="64">
        <f t="shared" si="68"/>
        <v>155</v>
      </c>
      <c r="AU78" s="53">
        <v>88</v>
      </c>
      <c r="AV78" s="64">
        <f t="shared" si="62"/>
        <v>88</v>
      </c>
      <c r="AW78" s="64">
        <f t="shared" si="53"/>
        <v>13601</v>
      </c>
      <c r="AX78" s="64">
        <f t="shared" si="54"/>
        <v>614</v>
      </c>
      <c r="AY78" s="64">
        <f t="shared" si="63"/>
        <v>14215</v>
      </c>
    </row>
    <row r="79" spans="1:51">
      <c r="A79" s="24" t="s">
        <v>108</v>
      </c>
      <c r="B79" s="36">
        <v>5084</v>
      </c>
      <c r="C79" s="36">
        <v>4295</v>
      </c>
      <c r="D79" s="36">
        <v>1038</v>
      </c>
      <c r="E79" s="36">
        <v>-237</v>
      </c>
      <c r="F79" s="36">
        <v>684</v>
      </c>
      <c r="G79" s="36">
        <v>1652</v>
      </c>
      <c r="H79" s="36">
        <v>4070</v>
      </c>
      <c r="I79" s="48">
        <f t="shared" si="56"/>
        <v>16586</v>
      </c>
      <c r="J79" s="53">
        <v>139</v>
      </c>
      <c r="K79" s="50">
        <f t="shared" si="57"/>
        <v>16586</v>
      </c>
      <c r="L79" s="50">
        <f t="shared" si="57"/>
        <v>139</v>
      </c>
      <c r="M79" s="50">
        <f t="shared" si="58"/>
        <v>16725</v>
      </c>
      <c r="N79" s="53">
        <v>84</v>
      </c>
      <c r="O79" s="53">
        <v>77</v>
      </c>
      <c r="P79" s="36"/>
      <c r="Q79" s="53">
        <v>452</v>
      </c>
      <c r="R79" s="64">
        <f t="shared" si="59"/>
        <v>613</v>
      </c>
      <c r="S79" s="53">
        <v>119</v>
      </c>
      <c r="T79" s="53">
        <v>216</v>
      </c>
      <c r="U79" s="57">
        <v>120</v>
      </c>
      <c r="V79" s="57"/>
      <c r="W79" s="34">
        <f t="shared" si="69"/>
        <v>0</v>
      </c>
      <c r="X79" s="67"/>
      <c r="Y79" s="34">
        <f t="shared" si="64"/>
        <v>18</v>
      </c>
      <c r="Z79" s="66">
        <v>18</v>
      </c>
      <c r="AA79" s="34">
        <f t="shared" si="65"/>
        <v>0</v>
      </c>
      <c r="AB79" s="51"/>
      <c r="AC79" s="51"/>
      <c r="AD79" s="65">
        <f t="shared" si="70"/>
        <v>0</v>
      </c>
      <c r="AE79" s="74"/>
      <c r="AF79" s="74"/>
      <c r="AG79" s="77">
        <f t="shared" si="50"/>
        <v>473</v>
      </c>
      <c r="AH79" s="65">
        <f t="shared" si="60"/>
        <v>1086</v>
      </c>
      <c r="AI79" s="80">
        <v>19</v>
      </c>
      <c r="AJ79" s="53"/>
      <c r="AK79" s="49">
        <f t="shared" si="51"/>
        <v>19</v>
      </c>
      <c r="AL79" s="53"/>
      <c r="AM79" s="51">
        <f t="shared" si="61"/>
        <v>0</v>
      </c>
      <c r="AN79" s="49">
        <f t="shared" si="52"/>
        <v>19</v>
      </c>
      <c r="AO79" s="36">
        <v>220</v>
      </c>
      <c r="AP79" s="36"/>
      <c r="AQ79" s="49">
        <f t="shared" si="66"/>
        <v>220</v>
      </c>
      <c r="AR79" s="69">
        <v>79</v>
      </c>
      <c r="AS79" s="64">
        <f t="shared" si="67"/>
        <v>79</v>
      </c>
      <c r="AT79" s="64">
        <f t="shared" si="68"/>
        <v>299</v>
      </c>
      <c r="AU79" s="53">
        <v>153</v>
      </c>
      <c r="AV79" s="64">
        <f t="shared" si="62"/>
        <v>153</v>
      </c>
      <c r="AW79" s="64">
        <f t="shared" si="53"/>
        <v>17591</v>
      </c>
      <c r="AX79" s="64">
        <f t="shared" si="54"/>
        <v>691</v>
      </c>
      <c r="AY79" s="64">
        <f t="shared" si="63"/>
        <v>18282</v>
      </c>
    </row>
    <row r="80" spans="1:51">
      <c r="A80" s="24" t="s">
        <v>109</v>
      </c>
      <c r="B80" s="36">
        <v>9365</v>
      </c>
      <c r="C80" s="36">
        <v>6113</v>
      </c>
      <c r="D80" s="36">
        <v>907</v>
      </c>
      <c r="E80" s="36">
        <v>-197</v>
      </c>
      <c r="F80" s="36">
        <v>604</v>
      </c>
      <c r="G80" s="36">
        <v>2459</v>
      </c>
      <c r="H80" s="36">
        <v>6005</v>
      </c>
      <c r="I80" s="48">
        <f t="shared" si="56"/>
        <v>25256</v>
      </c>
      <c r="J80" s="53">
        <v>184</v>
      </c>
      <c r="K80" s="50">
        <f t="shared" si="57"/>
        <v>25256</v>
      </c>
      <c r="L80" s="50">
        <f t="shared" si="57"/>
        <v>184</v>
      </c>
      <c r="M80" s="50">
        <f t="shared" si="58"/>
        <v>25440</v>
      </c>
      <c r="N80" s="53">
        <v>86</v>
      </c>
      <c r="O80" s="53">
        <v>83</v>
      </c>
      <c r="P80" s="40"/>
      <c r="Q80" s="53">
        <v>426</v>
      </c>
      <c r="R80" s="64">
        <f t="shared" si="59"/>
        <v>595</v>
      </c>
      <c r="S80" s="53">
        <v>116</v>
      </c>
      <c r="T80" s="53">
        <v>222</v>
      </c>
      <c r="U80" s="57">
        <v>150</v>
      </c>
      <c r="V80" s="57"/>
      <c r="W80" s="34">
        <f t="shared" si="69"/>
        <v>0</v>
      </c>
      <c r="X80" s="67"/>
      <c r="Y80" s="34">
        <f t="shared" si="64"/>
        <v>17</v>
      </c>
      <c r="Z80" s="66">
        <v>17</v>
      </c>
      <c r="AA80" s="34">
        <f t="shared" si="65"/>
        <v>109</v>
      </c>
      <c r="AB80" s="51"/>
      <c r="AC80" s="51">
        <v>109</v>
      </c>
      <c r="AD80" s="65">
        <f t="shared" si="70"/>
        <v>0</v>
      </c>
      <c r="AE80" s="74"/>
      <c r="AF80" s="74"/>
      <c r="AG80" s="77">
        <f t="shared" si="50"/>
        <v>614</v>
      </c>
      <c r="AH80" s="65">
        <f t="shared" si="60"/>
        <v>1209</v>
      </c>
      <c r="AI80" s="80">
        <v>15</v>
      </c>
      <c r="AJ80" s="53">
        <v>75</v>
      </c>
      <c r="AK80" s="49">
        <f t="shared" si="51"/>
        <v>90</v>
      </c>
      <c r="AL80" s="53"/>
      <c r="AM80" s="51">
        <f t="shared" si="61"/>
        <v>0</v>
      </c>
      <c r="AN80" s="49">
        <f t="shared" si="52"/>
        <v>90</v>
      </c>
      <c r="AO80" s="36">
        <v>190</v>
      </c>
      <c r="AP80" s="36"/>
      <c r="AQ80" s="49">
        <f t="shared" si="66"/>
        <v>190</v>
      </c>
      <c r="AR80" s="69">
        <v>86</v>
      </c>
      <c r="AS80" s="64">
        <f t="shared" si="67"/>
        <v>86</v>
      </c>
      <c r="AT80" s="64">
        <f t="shared" si="68"/>
        <v>276</v>
      </c>
      <c r="AU80" s="53">
        <v>131</v>
      </c>
      <c r="AV80" s="64">
        <f t="shared" si="62"/>
        <v>131</v>
      </c>
      <c r="AW80" s="64">
        <f t="shared" si="53"/>
        <v>26262</v>
      </c>
      <c r="AX80" s="64">
        <f t="shared" si="54"/>
        <v>884</v>
      </c>
      <c r="AY80" s="64">
        <f t="shared" si="63"/>
        <v>27146</v>
      </c>
    </row>
    <row r="81" spans="1:51">
      <c r="A81" s="24" t="s">
        <v>110</v>
      </c>
      <c r="B81" s="40">
        <v>5394</v>
      </c>
      <c r="C81" s="36">
        <v>4246</v>
      </c>
      <c r="D81" s="40">
        <v>846</v>
      </c>
      <c r="E81" s="40">
        <v>-162</v>
      </c>
      <c r="F81" s="40">
        <v>977</v>
      </c>
      <c r="G81" s="40">
        <v>1116</v>
      </c>
      <c r="H81" s="40">
        <v>2302</v>
      </c>
      <c r="I81" s="48">
        <f t="shared" si="56"/>
        <v>14719</v>
      </c>
      <c r="J81" s="53">
        <v>144</v>
      </c>
      <c r="K81" s="50">
        <f t="shared" si="57"/>
        <v>14719</v>
      </c>
      <c r="L81" s="50">
        <f t="shared" si="57"/>
        <v>144</v>
      </c>
      <c r="M81" s="50">
        <f t="shared" si="58"/>
        <v>14863</v>
      </c>
      <c r="N81" s="53">
        <v>162</v>
      </c>
      <c r="O81" s="53">
        <v>28</v>
      </c>
      <c r="P81" s="36"/>
      <c r="Q81" s="53">
        <v>832</v>
      </c>
      <c r="R81" s="64">
        <f t="shared" si="59"/>
        <v>1022</v>
      </c>
      <c r="S81" s="53">
        <v>88</v>
      </c>
      <c r="T81" s="53">
        <v>158</v>
      </c>
      <c r="U81" s="59">
        <v>90</v>
      </c>
      <c r="V81" s="59"/>
      <c r="W81" s="34">
        <f t="shared" si="69"/>
        <v>0</v>
      </c>
      <c r="X81" s="67"/>
      <c r="Y81" s="34">
        <f t="shared" si="64"/>
        <v>13</v>
      </c>
      <c r="Z81" s="66">
        <v>13</v>
      </c>
      <c r="AA81" s="34">
        <f t="shared" si="65"/>
        <v>0</v>
      </c>
      <c r="AB81" s="40"/>
      <c r="AC81" s="40"/>
      <c r="AD81" s="65">
        <f t="shared" si="70"/>
        <v>25</v>
      </c>
      <c r="AE81" s="74"/>
      <c r="AF81" s="74">
        <v>25</v>
      </c>
      <c r="AG81" s="77">
        <f t="shared" si="50"/>
        <v>374</v>
      </c>
      <c r="AH81" s="65">
        <f t="shared" si="60"/>
        <v>1396</v>
      </c>
      <c r="AI81" s="80">
        <v>16</v>
      </c>
      <c r="AJ81" s="53"/>
      <c r="AK81" s="49">
        <f t="shared" si="51"/>
        <v>16</v>
      </c>
      <c r="AL81" s="53">
        <v>300</v>
      </c>
      <c r="AM81" s="51">
        <f t="shared" si="61"/>
        <v>300</v>
      </c>
      <c r="AN81" s="49">
        <f t="shared" si="52"/>
        <v>316</v>
      </c>
      <c r="AO81" s="40">
        <v>140</v>
      </c>
      <c r="AP81" s="40"/>
      <c r="AQ81" s="49">
        <f t="shared" si="66"/>
        <v>140</v>
      </c>
      <c r="AR81" s="69">
        <v>95</v>
      </c>
      <c r="AS81" s="64">
        <f t="shared" si="67"/>
        <v>95</v>
      </c>
      <c r="AT81" s="64">
        <f t="shared" si="68"/>
        <v>235</v>
      </c>
      <c r="AU81" s="53">
        <v>128</v>
      </c>
      <c r="AV81" s="64">
        <f t="shared" si="62"/>
        <v>128</v>
      </c>
      <c r="AW81" s="64">
        <f t="shared" si="53"/>
        <v>16025</v>
      </c>
      <c r="AX81" s="64">
        <f t="shared" si="54"/>
        <v>913</v>
      </c>
      <c r="AY81" s="64">
        <f t="shared" si="63"/>
        <v>16938</v>
      </c>
    </row>
    <row r="82" spans="1:51">
      <c r="A82" s="24" t="s">
        <v>111</v>
      </c>
      <c r="B82" s="36">
        <v>6577</v>
      </c>
      <c r="C82" s="36">
        <v>4776</v>
      </c>
      <c r="D82" s="36">
        <v>927</v>
      </c>
      <c r="E82" s="36">
        <v>-181</v>
      </c>
      <c r="F82" s="36">
        <v>746</v>
      </c>
      <c r="G82" s="36">
        <v>1516</v>
      </c>
      <c r="H82" s="36">
        <v>4199</v>
      </c>
      <c r="I82" s="48">
        <f t="shared" si="56"/>
        <v>18560</v>
      </c>
      <c r="J82" s="53">
        <v>156</v>
      </c>
      <c r="K82" s="50">
        <f t="shared" si="57"/>
        <v>18560</v>
      </c>
      <c r="L82" s="50">
        <f t="shared" si="57"/>
        <v>156</v>
      </c>
      <c r="M82" s="50">
        <f t="shared" si="58"/>
        <v>18716</v>
      </c>
      <c r="N82" s="53">
        <v>82</v>
      </c>
      <c r="O82" s="53">
        <v>51</v>
      </c>
      <c r="P82" s="34"/>
      <c r="Q82" s="53">
        <v>332</v>
      </c>
      <c r="R82" s="64">
        <f t="shared" si="59"/>
        <v>465</v>
      </c>
      <c r="S82" s="53">
        <v>109</v>
      </c>
      <c r="T82" s="53">
        <v>211</v>
      </c>
      <c r="U82" s="57">
        <v>150</v>
      </c>
      <c r="V82" s="57"/>
      <c r="W82" s="34">
        <f t="shared" si="69"/>
        <v>0</v>
      </c>
      <c r="X82" s="67"/>
      <c r="Y82" s="34">
        <f t="shared" si="64"/>
        <v>11</v>
      </c>
      <c r="Z82" s="66">
        <v>11</v>
      </c>
      <c r="AA82" s="34">
        <f t="shared" si="65"/>
        <v>0</v>
      </c>
      <c r="AB82" s="51"/>
      <c r="AC82" s="51"/>
      <c r="AD82" s="65">
        <f t="shared" si="70"/>
        <v>0</v>
      </c>
      <c r="AE82" s="74"/>
      <c r="AF82" s="74"/>
      <c r="AG82" s="77">
        <f t="shared" si="50"/>
        <v>481</v>
      </c>
      <c r="AH82" s="65">
        <f t="shared" si="60"/>
        <v>946</v>
      </c>
      <c r="AI82" s="80">
        <v>15</v>
      </c>
      <c r="AJ82" s="53"/>
      <c r="AK82" s="49">
        <f t="shared" si="51"/>
        <v>15</v>
      </c>
      <c r="AL82" s="53"/>
      <c r="AM82" s="51">
        <f t="shared" si="61"/>
        <v>0</v>
      </c>
      <c r="AN82" s="49">
        <f t="shared" si="52"/>
        <v>15</v>
      </c>
      <c r="AO82" s="36">
        <v>120</v>
      </c>
      <c r="AP82" s="36"/>
      <c r="AQ82" s="49">
        <f t="shared" si="66"/>
        <v>120</v>
      </c>
      <c r="AR82" s="69">
        <v>65</v>
      </c>
      <c r="AS82" s="64">
        <f t="shared" si="67"/>
        <v>65</v>
      </c>
      <c r="AT82" s="64">
        <f t="shared" si="68"/>
        <v>185</v>
      </c>
      <c r="AU82" s="53">
        <v>151</v>
      </c>
      <c r="AV82" s="64">
        <f t="shared" si="62"/>
        <v>151</v>
      </c>
      <c r="AW82" s="64">
        <f t="shared" si="53"/>
        <v>19311</v>
      </c>
      <c r="AX82" s="64">
        <f t="shared" si="54"/>
        <v>702</v>
      </c>
      <c r="AY82" s="64">
        <f t="shared" si="63"/>
        <v>20013</v>
      </c>
    </row>
    <row r="83" s="17" customFormat="1" spans="1:51">
      <c r="A83" s="37" t="s">
        <v>112</v>
      </c>
      <c r="B83" s="34">
        <f t="shared" ref="B83:H83" si="71">SUM(B84:B90)</f>
        <v>26729</v>
      </c>
      <c r="C83" s="34">
        <f t="shared" si="71"/>
        <v>19813</v>
      </c>
      <c r="D83" s="34">
        <f t="shared" si="71"/>
        <v>3301</v>
      </c>
      <c r="E83" s="34">
        <f t="shared" si="71"/>
        <v>-920</v>
      </c>
      <c r="F83" s="34">
        <f t="shared" si="71"/>
        <v>3174</v>
      </c>
      <c r="G83" s="34">
        <f t="shared" si="71"/>
        <v>4550</v>
      </c>
      <c r="H83" s="34">
        <f t="shared" si="71"/>
        <v>11102</v>
      </c>
      <c r="I83" s="48">
        <f t="shared" si="56"/>
        <v>67749</v>
      </c>
      <c r="J83" s="34">
        <f>SUM(J84:J90)</f>
        <v>379</v>
      </c>
      <c r="K83" s="50">
        <f t="shared" si="57"/>
        <v>67749</v>
      </c>
      <c r="L83" s="50">
        <f t="shared" si="57"/>
        <v>379</v>
      </c>
      <c r="M83" s="50">
        <f t="shared" si="58"/>
        <v>68128</v>
      </c>
      <c r="N83" s="53">
        <f>N84+N85+N86+N87+N88+N89+N90</f>
        <v>496</v>
      </c>
      <c r="O83" s="53">
        <f>O84+O85+O86+O87+O88+O89+O90</f>
        <v>128</v>
      </c>
      <c r="P83" s="34">
        <f>SUM(P84:P90)</f>
        <v>0</v>
      </c>
      <c r="Q83" s="34">
        <f>SUM(Q84:Q90)</f>
        <v>1926</v>
      </c>
      <c r="R83" s="64">
        <f t="shared" si="59"/>
        <v>2550</v>
      </c>
      <c r="S83" s="34">
        <f>SUM(S84:S90)</f>
        <v>550</v>
      </c>
      <c r="T83" s="53">
        <f>T84+T85+T86+T87+T88+T89+T90</f>
        <v>759</v>
      </c>
      <c r="U83" s="69">
        <f>U84+U85+U86+U87+U88+U89+U90</f>
        <v>585</v>
      </c>
      <c r="V83" s="69">
        <f>V84+V85+V86+V87+V88+V89+V90</f>
        <v>0</v>
      </c>
      <c r="W83" s="34">
        <f t="shared" si="69"/>
        <v>216</v>
      </c>
      <c r="X83" s="65">
        <f>X85+X87</f>
        <v>216</v>
      </c>
      <c r="Y83" s="34">
        <f t="shared" si="64"/>
        <v>82</v>
      </c>
      <c r="Z83" s="34">
        <f>SUM(Z84:Z90)</f>
        <v>82</v>
      </c>
      <c r="AA83" s="34">
        <f t="shared" si="65"/>
        <v>84</v>
      </c>
      <c r="AB83" s="34">
        <f>SUM(AB84:AB90)</f>
        <v>0</v>
      </c>
      <c r="AC83" s="34">
        <f>SUM(AC84:AC90)</f>
        <v>84</v>
      </c>
      <c r="AD83" s="65">
        <f t="shared" si="70"/>
        <v>0</v>
      </c>
      <c r="AE83" s="34">
        <f>SUM(AE84:AE90)</f>
        <v>0</v>
      </c>
      <c r="AF83" s="34">
        <f>SUM(AF84:AF90)</f>
        <v>0</v>
      </c>
      <c r="AG83" s="77">
        <f t="shared" si="50"/>
        <v>2276</v>
      </c>
      <c r="AH83" s="65">
        <f t="shared" si="60"/>
        <v>4826</v>
      </c>
      <c r="AI83" s="79">
        <f>SUM(AI84:AI90)</f>
        <v>64</v>
      </c>
      <c r="AJ83" s="53">
        <f>AJ84+AJ85+AJ86+AJ87+AJ88+AJ89+AJ90</f>
        <v>615</v>
      </c>
      <c r="AK83" s="49">
        <f t="shared" si="51"/>
        <v>679</v>
      </c>
      <c r="AL83" s="53">
        <f>AL84+AL85+AL86+AL87+AL88+AL89+AL90</f>
        <v>600</v>
      </c>
      <c r="AM83" s="51">
        <f t="shared" si="61"/>
        <v>600</v>
      </c>
      <c r="AN83" s="49">
        <f t="shared" si="52"/>
        <v>1279</v>
      </c>
      <c r="AO83" s="34">
        <f>SUM(AO84:AO90)</f>
        <v>510</v>
      </c>
      <c r="AP83" s="34">
        <f>SUM(AP84:AP90)</f>
        <v>0</v>
      </c>
      <c r="AQ83" s="49">
        <f t="shared" si="66"/>
        <v>510</v>
      </c>
      <c r="AR83" s="69">
        <f>AR84+AR85+AR86+AR87+AR88+AR89+AR90</f>
        <v>344</v>
      </c>
      <c r="AS83" s="64">
        <f t="shared" si="67"/>
        <v>344</v>
      </c>
      <c r="AT83" s="64">
        <f t="shared" si="68"/>
        <v>854</v>
      </c>
      <c r="AU83" s="34">
        <f>SUM(AU84:AU90)</f>
        <v>729</v>
      </c>
      <c r="AV83" s="64">
        <f t="shared" si="62"/>
        <v>729</v>
      </c>
      <c r="AW83" s="64">
        <f t="shared" si="53"/>
        <v>72217</v>
      </c>
      <c r="AX83" s="64">
        <f t="shared" si="54"/>
        <v>3599</v>
      </c>
      <c r="AY83" s="64">
        <f t="shared" si="63"/>
        <v>75816</v>
      </c>
    </row>
    <row r="84" spans="1:51">
      <c r="A84" s="24" t="s">
        <v>45</v>
      </c>
      <c r="B84" s="36">
        <v>18</v>
      </c>
      <c r="C84" s="36">
        <v>97</v>
      </c>
      <c r="D84" s="36">
        <v>2</v>
      </c>
      <c r="E84" s="36"/>
      <c r="F84" s="36"/>
      <c r="G84" s="36"/>
      <c r="H84" s="36"/>
      <c r="I84" s="48">
        <f t="shared" si="56"/>
        <v>117</v>
      </c>
      <c r="J84" s="53"/>
      <c r="K84" s="50">
        <f t="shared" si="57"/>
        <v>117</v>
      </c>
      <c r="L84" s="50">
        <f t="shared" si="57"/>
        <v>0</v>
      </c>
      <c r="M84" s="50">
        <f t="shared" si="58"/>
        <v>117</v>
      </c>
      <c r="N84" s="34">
        <v>2</v>
      </c>
      <c r="O84" s="34"/>
      <c r="P84" s="36"/>
      <c r="Q84" s="53"/>
      <c r="R84" s="64">
        <f t="shared" si="59"/>
        <v>2</v>
      </c>
      <c r="S84" s="53"/>
      <c r="T84" s="34">
        <v>5</v>
      </c>
      <c r="U84" s="57"/>
      <c r="V84" s="57"/>
      <c r="W84" s="34">
        <f t="shared" si="69"/>
        <v>0</v>
      </c>
      <c r="X84" s="67"/>
      <c r="Y84" s="34">
        <f t="shared" si="64"/>
        <v>0</v>
      </c>
      <c r="Z84" s="66">
        <v>0</v>
      </c>
      <c r="AA84" s="34">
        <f t="shared" si="65"/>
        <v>0</v>
      </c>
      <c r="AB84" s="51"/>
      <c r="AC84" s="51"/>
      <c r="AD84" s="65">
        <f t="shared" si="70"/>
        <v>0</v>
      </c>
      <c r="AE84" s="74"/>
      <c r="AF84" s="74"/>
      <c r="AG84" s="77">
        <f t="shared" si="50"/>
        <v>5</v>
      </c>
      <c r="AH84" s="65">
        <f t="shared" si="60"/>
        <v>7</v>
      </c>
      <c r="AI84" s="80"/>
      <c r="AJ84" s="53"/>
      <c r="AK84" s="49">
        <f t="shared" si="51"/>
        <v>0</v>
      </c>
      <c r="AL84" s="53"/>
      <c r="AM84" s="51">
        <f t="shared" si="61"/>
        <v>0</v>
      </c>
      <c r="AN84" s="49">
        <f t="shared" si="52"/>
        <v>0</v>
      </c>
      <c r="AO84" s="36"/>
      <c r="AP84" s="36"/>
      <c r="AQ84" s="49">
        <f t="shared" si="66"/>
        <v>0</v>
      </c>
      <c r="AR84" s="69"/>
      <c r="AS84" s="64">
        <f t="shared" si="67"/>
        <v>0</v>
      </c>
      <c r="AT84" s="64">
        <f t="shared" si="68"/>
        <v>0</v>
      </c>
      <c r="AU84" s="53">
        <v>115</v>
      </c>
      <c r="AV84" s="64">
        <f t="shared" si="62"/>
        <v>115</v>
      </c>
      <c r="AW84" s="64">
        <f t="shared" si="53"/>
        <v>234</v>
      </c>
      <c r="AX84" s="64">
        <f t="shared" si="54"/>
        <v>5</v>
      </c>
      <c r="AY84" s="64">
        <f t="shared" si="63"/>
        <v>239</v>
      </c>
    </row>
    <row r="85" spans="1:51">
      <c r="A85" s="24" t="s">
        <v>113</v>
      </c>
      <c r="B85" s="36">
        <v>5250</v>
      </c>
      <c r="C85" s="36">
        <v>3403</v>
      </c>
      <c r="D85" s="36">
        <v>469</v>
      </c>
      <c r="E85" s="36">
        <v>-120</v>
      </c>
      <c r="F85" s="36">
        <v>464</v>
      </c>
      <c r="G85" s="36">
        <v>749</v>
      </c>
      <c r="H85" s="36">
        <v>1336</v>
      </c>
      <c r="I85" s="48">
        <f t="shared" si="56"/>
        <v>11551</v>
      </c>
      <c r="J85" s="53">
        <v>17</v>
      </c>
      <c r="K85" s="50">
        <f t="shared" si="57"/>
        <v>11551</v>
      </c>
      <c r="L85" s="50">
        <f t="shared" si="57"/>
        <v>17</v>
      </c>
      <c r="M85" s="50">
        <f t="shared" si="58"/>
        <v>11568</v>
      </c>
      <c r="N85" s="53">
        <v>159</v>
      </c>
      <c r="O85" s="53">
        <v>28</v>
      </c>
      <c r="P85" s="36"/>
      <c r="Q85" s="53">
        <v>309</v>
      </c>
      <c r="R85" s="64">
        <f t="shared" si="59"/>
        <v>496</v>
      </c>
      <c r="S85" s="53">
        <v>87</v>
      </c>
      <c r="T85" s="53">
        <v>152</v>
      </c>
      <c r="U85" s="57">
        <v>90</v>
      </c>
      <c r="V85" s="57"/>
      <c r="W85" s="34">
        <f t="shared" ref="W85:W92" si="72">SUM(X85:X85)</f>
        <v>108</v>
      </c>
      <c r="X85" s="67">
        <v>108</v>
      </c>
      <c r="Y85" s="34">
        <f t="shared" si="64"/>
        <v>27</v>
      </c>
      <c r="Z85" s="66">
        <v>27</v>
      </c>
      <c r="AA85" s="34">
        <f t="shared" si="65"/>
        <v>42</v>
      </c>
      <c r="AB85" s="51"/>
      <c r="AC85" s="51">
        <v>42</v>
      </c>
      <c r="AD85" s="65">
        <f t="shared" ref="AD85:AD92" si="73">SUM(AE85:AF85)</f>
        <v>0</v>
      </c>
      <c r="AE85" s="74"/>
      <c r="AF85" s="74"/>
      <c r="AG85" s="77">
        <f t="shared" si="50"/>
        <v>506</v>
      </c>
      <c r="AH85" s="65">
        <f t="shared" si="60"/>
        <v>1002</v>
      </c>
      <c r="AI85" s="80">
        <v>9</v>
      </c>
      <c r="AJ85" s="53">
        <v>15</v>
      </c>
      <c r="AK85" s="49">
        <f t="shared" si="51"/>
        <v>24</v>
      </c>
      <c r="AL85" s="53"/>
      <c r="AM85" s="51">
        <f t="shared" si="61"/>
        <v>0</v>
      </c>
      <c r="AN85" s="49">
        <f t="shared" si="52"/>
        <v>24</v>
      </c>
      <c r="AO85" s="36">
        <v>90</v>
      </c>
      <c r="AP85" s="36"/>
      <c r="AQ85" s="49">
        <f t="shared" si="66"/>
        <v>90</v>
      </c>
      <c r="AR85" s="69">
        <v>54</v>
      </c>
      <c r="AS85" s="64">
        <f t="shared" si="67"/>
        <v>54</v>
      </c>
      <c r="AT85" s="64">
        <f t="shared" si="68"/>
        <v>144</v>
      </c>
      <c r="AU85" s="53">
        <v>104</v>
      </c>
      <c r="AV85" s="64">
        <f t="shared" si="62"/>
        <v>104</v>
      </c>
      <c r="AW85" s="64">
        <f t="shared" si="53"/>
        <v>12265</v>
      </c>
      <c r="AX85" s="84">
        <f t="shared" si="54"/>
        <v>577</v>
      </c>
      <c r="AY85" s="64">
        <f t="shared" si="63"/>
        <v>12842</v>
      </c>
    </row>
    <row r="86" spans="1:51">
      <c r="A86" s="24" t="s">
        <v>114</v>
      </c>
      <c r="B86" s="36">
        <v>2658</v>
      </c>
      <c r="C86" s="36">
        <v>2060</v>
      </c>
      <c r="D86" s="36">
        <v>322</v>
      </c>
      <c r="E86" s="36">
        <v>-88</v>
      </c>
      <c r="F86" s="36">
        <v>249</v>
      </c>
      <c r="G86" s="36">
        <v>529</v>
      </c>
      <c r="H86" s="36">
        <v>1088</v>
      </c>
      <c r="I86" s="48">
        <f t="shared" si="56"/>
        <v>6818</v>
      </c>
      <c r="J86" s="53">
        <v>12</v>
      </c>
      <c r="K86" s="50">
        <f t="shared" si="57"/>
        <v>6818</v>
      </c>
      <c r="L86" s="50">
        <f t="shared" si="57"/>
        <v>12</v>
      </c>
      <c r="M86" s="50">
        <f t="shared" si="58"/>
        <v>6830</v>
      </c>
      <c r="N86" s="53">
        <v>36</v>
      </c>
      <c r="O86" s="53">
        <v>21</v>
      </c>
      <c r="P86" s="40"/>
      <c r="Q86" s="53">
        <v>206</v>
      </c>
      <c r="R86" s="64">
        <f t="shared" si="59"/>
        <v>263</v>
      </c>
      <c r="S86" s="53">
        <v>59</v>
      </c>
      <c r="T86" s="53">
        <v>92</v>
      </c>
      <c r="U86" s="57">
        <v>60</v>
      </c>
      <c r="V86" s="57"/>
      <c r="W86" s="34">
        <f t="shared" si="72"/>
        <v>0</v>
      </c>
      <c r="X86" s="67"/>
      <c r="Y86" s="34">
        <f t="shared" si="64"/>
        <v>4</v>
      </c>
      <c r="Z86" s="66">
        <v>4</v>
      </c>
      <c r="AA86" s="34">
        <f t="shared" si="65"/>
        <v>0</v>
      </c>
      <c r="AB86" s="51"/>
      <c r="AC86" s="51"/>
      <c r="AD86" s="65">
        <f t="shared" si="73"/>
        <v>0</v>
      </c>
      <c r="AE86" s="74"/>
      <c r="AF86" s="74"/>
      <c r="AG86" s="77">
        <f t="shared" si="50"/>
        <v>215</v>
      </c>
      <c r="AH86" s="65">
        <f t="shared" si="60"/>
        <v>478</v>
      </c>
      <c r="AI86" s="80">
        <v>7</v>
      </c>
      <c r="AJ86" s="53">
        <v>600</v>
      </c>
      <c r="AK86" s="49">
        <f t="shared" si="51"/>
        <v>607</v>
      </c>
      <c r="AL86" s="53"/>
      <c r="AM86" s="51">
        <f t="shared" si="61"/>
        <v>0</v>
      </c>
      <c r="AN86" s="49">
        <f t="shared" si="52"/>
        <v>607</v>
      </c>
      <c r="AO86" s="36">
        <v>70</v>
      </c>
      <c r="AP86" s="36"/>
      <c r="AQ86" s="49">
        <f t="shared" si="66"/>
        <v>70</v>
      </c>
      <c r="AR86" s="69">
        <v>39</v>
      </c>
      <c r="AS86" s="64">
        <f t="shared" si="67"/>
        <v>39</v>
      </c>
      <c r="AT86" s="64">
        <f t="shared" si="68"/>
        <v>109</v>
      </c>
      <c r="AU86" s="53">
        <v>40</v>
      </c>
      <c r="AV86" s="64">
        <f t="shared" si="62"/>
        <v>40</v>
      </c>
      <c r="AW86" s="64">
        <f t="shared" si="53"/>
        <v>7798</v>
      </c>
      <c r="AX86" s="84">
        <f t="shared" si="54"/>
        <v>266</v>
      </c>
      <c r="AY86" s="64">
        <f t="shared" si="63"/>
        <v>8064</v>
      </c>
    </row>
    <row r="87" spans="1:51">
      <c r="A87" s="24" t="s">
        <v>115</v>
      </c>
      <c r="B87" s="40">
        <v>6060</v>
      </c>
      <c r="C87" s="36">
        <v>4280</v>
      </c>
      <c r="D87" s="40">
        <v>683</v>
      </c>
      <c r="E87" s="40">
        <v>-196</v>
      </c>
      <c r="F87" s="40">
        <v>828</v>
      </c>
      <c r="G87" s="40">
        <v>815</v>
      </c>
      <c r="H87" s="40">
        <v>1765</v>
      </c>
      <c r="I87" s="48">
        <f t="shared" si="56"/>
        <v>14235</v>
      </c>
      <c r="J87" s="53">
        <v>22</v>
      </c>
      <c r="K87" s="50">
        <f t="shared" si="57"/>
        <v>14235</v>
      </c>
      <c r="L87" s="50">
        <f t="shared" si="57"/>
        <v>22</v>
      </c>
      <c r="M87" s="50">
        <f t="shared" si="58"/>
        <v>14257</v>
      </c>
      <c r="N87" s="53">
        <v>143</v>
      </c>
      <c r="O87" s="53">
        <v>19</v>
      </c>
      <c r="P87" s="36"/>
      <c r="Q87" s="53">
        <v>348</v>
      </c>
      <c r="R87" s="64">
        <f t="shared" si="59"/>
        <v>510</v>
      </c>
      <c r="S87" s="53">
        <v>112</v>
      </c>
      <c r="T87" s="53">
        <v>110</v>
      </c>
      <c r="U87" s="59">
        <v>90</v>
      </c>
      <c r="V87" s="59"/>
      <c r="W87" s="34">
        <f t="shared" si="72"/>
        <v>108</v>
      </c>
      <c r="X87" s="67">
        <v>108</v>
      </c>
      <c r="Y87" s="34">
        <f t="shared" si="64"/>
        <v>20</v>
      </c>
      <c r="Z87" s="66">
        <v>20</v>
      </c>
      <c r="AA87" s="34">
        <f t="shared" si="65"/>
        <v>42</v>
      </c>
      <c r="AB87" s="40"/>
      <c r="AC87" s="40">
        <v>42</v>
      </c>
      <c r="AD87" s="65">
        <f t="shared" si="73"/>
        <v>0</v>
      </c>
      <c r="AE87" s="74"/>
      <c r="AF87" s="74"/>
      <c r="AG87" s="77">
        <f t="shared" si="50"/>
        <v>482</v>
      </c>
      <c r="AH87" s="65">
        <f t="shared" si="60"/>
        <v>992</v>
      </c>
      <c r="AI87" s="80">
        <v>14</v>
      </c>
      <c r="AJ87" s="53"/>
      <c r="AK87" s="49">
        <f t="shared" si="51"/>
        <v>14</v>
      </c>
      <c r="AL87" s="53"/>
      <c r="AM87" s="51">
        <f t="shared" si="61"/>
        <v>0</v>
      </c>
      <c r="AN87" s="49">
        <f t="shared" si="52"/>
        <v>14</v>
      </c>
      <c r="AO87" s="40">
        <v>90</v>
      </c>
      <c r="AP87" s="40"/>
      <c r="AQ87" s="49">
        <f t="shared" si="66"/>
        <v>90</v>
      </c>
      <c r="AR87" s="69">
        <v>57</v>
      </c>
      <c r="AS87" s="64">
        <f t="shared" si="67"/>
        <v>57</v>
      </c>
      <c r="AT87" s="64">
        <f t="shared" si="68"/>
        <v>147</v>
      </c>
      <c r="AU87" s="53">
        <v>106</v>
      </c>
      <c r="AV87" s="64">
        <f t="shared" si="62"/>
        <v>106</v>
      </c>
      <c r="AW87" s="64">
        <f t="shared" si="53"/>
        <v>14955</v>
      </c>
      <c r="AX87" s="64">
        <f t="shared" si="54"/>
        <v>561</v>
      </c>
      <c r="AY87" s="64">
        <f t="shared" si="63"/>
        <v>15516</v>
      </c>
    </row>
    <row r="88" spans="1:51">
      <c r="A88" s="24" t="s">
        <v>116</v>
      </c>
      <c r="B88" s="36">
        <v>3963</v>
      </c>
      <c r="C88" s="36">
        <v>3312</v>
      </c>
      <c r="D88" s="36">
        <v>655</v>
      </c>
      <c r="E88" s="36">
        <v>-175</v>
      </c>
      <c r="F88" s="36">
        <v>549</v>
      </c>
      <c r="G88" s="36">
        <v>668</v>
      </c>
      <c r="H88" s="36">
        <v>1681</v>
      </c>
      <c r="I88" s="48">
        <f t="shared" si="56"/>
        <v>10653</v>
      </c>
      <c r="J88" s="53">
        <v>22</v>
      </c>
      <c r="K88" s="50">
        <f t="shared" si="57"/>
        <v>10653</v>
      </c>
      <c r="L88" s="50">
        <f t="shared" si="57"/>
        <v>22</v>
      </c>
      <c r="M88" s="50">
        <f t="shared" si="58"/>
        <v>10675</v>
      </c>
      <c r="N88" s="53">
        <v>58</v>
      </c>
      <c r="O88" s="53">
        <v>26</v>
      </c>
      <c r="P88" s="36"/>
      <c r="Q88" s="53">
        <v>373</v>
      </c>
      <c r="R88" s="64">
        <f t="shared" si="59"/>
        <v>457</v>
      </c>
      <c r="S88" s="53">
        <v>102</v>
      </c>
      <c r="T88" s="53">
        <v>148</v>
      </c>
      <c r="U88" s="57">
        <v>115</v>
      </c>
      <c r="V88" s="57"/>
      <c r="W88" s="34">
        <f t="shared" si="72"/>
        <v>0</v>
      </c>
      <c r="X88" s="67"/>
      <c r="Y88" s="34">
        <f t="shared" si="64"/>
        <v>3</v>
      </c>
      <c r="Z88" s="66">
        <v>3</v>
      </c>
      <c r="AA88" s="34">
        <f t="shared" si="65"/>
        <v>0</v>
      </c>
      <c r="AB88" s="51"/>
      <c r="AC88" s="51"/>
      <c r="AD88" s="65">
        <f t="shared" si="73"/>
        <v>0</v>
      </c>
      <c r="AE88" s="74"/>
      <c r="AF88" s="74"/>
      <c r="AG88" s="77">
        <f t="shared" si="50"/>
        <v>368</v>
      </c>
      <c r="AH88" s="65">
        <f t="shared" si="60"/>
        <v>825</v>
      </c>
      <c r="AI88" s="80">
        <v>12</v>
      </c>
      <c r="AJ88" s="53"/>
      <c r="AK88" s="49">
        <f t="shared" si="51"/>
        <v>12</v>
      </c>
      <c r="AL88" s="53">
        <v>600</v>
      </c>
      <c r="AM88" s="51">
        <f t="shared" si="61"/>
        <v>600</v>
      </c>
      <c r="AN88" s="49">
        <f t="shared" si="52"/>
        <v>612</v>
      </c>
      <c r="AO88" s="36">
        <v>70</v>
      </c>
      <c r="AP88" s="36"/>
      <c r="AQ88" s="49">
        <f t="shared" si="66"/>
        <v>70</v>
      </c>
      <c r="AR88" s="69">
        <v>74</v>
      </c>
      <c r="AS88" s="64">
        <f t="shared" si="67"/>
        <v>74</v>
      </c>
      <c r="AT88" s="64">
        <f t="shared" si="68"/>
        <v>144</v>
      </c>
      <c r="AU88" s="53">
        <v>123</v>
      </c>
      <c r="AV88" s="64">
        <f t="shared" si="62"/>
        <v>123</v>
      </c>
      <c r="AW88" s="64">
        <f t="shared" si="53"/>
        <v>11315</v>
      </c>
      <c r="AX88" s="64">
        <f t="shared" si="54"/>
        <v>1064</v>
      </c>
      <c r="AY88" s="64">
        <f t="shared" si="63"/>
        <v>12379</v>
      </c>
    </row>
    <row r="89" spans="1:51">
      <c r="A89" s="24" t="s">
        <v>117</v>
      </c>
      <c r="B89" s="36">
        <v>3704</v>
      </c>
      <c r="C89" s="36">
        <v>2854</v>
      </c>
      <c r="D89" s="36">
        <v>517</v>
      </c>
      <c r="E89" s="36">
        <v>-151</v>
      </c>
      <c r="F89" s="36">
        <v>639</v>
      </c>
      <c r="G89" s="36">
        <v>798</v>
      </c>
      <c r="H89" s="36">
        <v>2124</v>
      </c>
      <c r="I89" s="48">
        <f t="shared" si="56"/>
        <v>10485</v>
      </c>
      <c r="J89" s="53">
        <v>125</v>
      </c>
      <c r="K89" s="50">
        <f t="shared" si="57"/>
        <v>10485</v>
      </c>
      <c r="L89" s="50">
        <f t="shared" si="57"/>
        <v>125</v>
      </c>
      <c r="M89" s="50">
        <f t="shared" si="58"/>
        <v>10610</v>
      </c>
      <c r="N89" s="53">
        <v>50</v>
      </c>
      <c r="O89" s="53">
        <v>20</v>
      </c>
      <c r="P89" s="36"/>
      <c r="Q89" s="53">
        <v>327</v>
      </c>
      <c r="R89" s="64">
        <f t="shared" si="59"/>
        <v>397</v>
      </c>
      <c r="S89" s="53">
        <v>88</v>
      </c>
      <c r="T89" s="53">
        <v>128</v>
      </c>
      <c r="U89" s="57">
        <v>115</v>
      </c>
      <c r="V89" s="57"/>
      <c r="W89" s="34">
        <f t="shared" si="72"/>
        <v>0</v>
      </c>
      <c r="X89" s="67"/>
      <c r="Y89" s="34">
        <f t="shared" si="64"/>
        <v>12</v>
      </c>
      <c r="Z89" s="66">
        <v>12</v>
      </c>
      <c r="AA89" s="34">
        <f t="shared" si="65"/>
        <v>0</v>
      </c>
      <c r="AB89" s="51"/>
      <c r="AC89" s="51"/>
      <c r="AD89" s="65">
        <f t="shared" si="73"/>
        <v>0</v>
      </c>
      <c r="AE89" s="74"/>
      <c r="AF89" s="74"/>
      <c r="AG89" s="77">
        <f t="shared" si="50"/>
        <v>343</v>
      </c>
      <c r="AH89" s="65">
        <f t="shared" si="60"/>
        <v>740</v>
      </c>
      <c r="AI89" s="80">
        <v>9</v>
      </c>
      <c r="AJ89" s="53"/>
      <c r="AK89" s="49">
        <f t="shared" si="51"/>
        <v>9</v>
      </c>
      <c r="AL89" s="53"/>
      <c r="AM89" s="51">
        <f t="shared" si="61"/>
        <v>0</v>
      </c>
      <c r="AN89" s="49">
        <f t="shared" si="52"/>
        <v>9</v>
      </c>
      <c r="AO89" s="36">
        <v>100</v>
      </c>
      <c r="AP89" s="36"/>
      <c r="AQ89" s="49">
        <f t="shared" si="66"/>
        <v>100</v>
      </c>
      <c r="AR89" s="69">
        <v>56</v>
      </c>
      <c r="AS89" s="64">
        <f t="shared" si="67"/>
        <v>56</v>
      </c>
      <c r="AT89" s="64">
        <f t="shared" si="68"/>
        <v>156</v>
      </c>
      <c r="AU89" s="53">
        <v>120</v>
      </c>
      <c r="AV89" s="64">
        <f t="shared" si="62"/>
        <v>120</v>
      </c>
      <c r="AW89" s="64">
        <f t="shared" si="53"/>
        <v>11111</v>
      </c>
      <c r="AX89" s="64">
        <f t="shared" si="54"/>
        <v>524</v>
      </c>
      <c r="AY89" s="64">
        <f t="shared" si="63"/>
        <v>11635</v>
      </c>
    </row>
    <row r="90" spans="1:51">
      <c r="A90" s="24" t="s">
        <v>118</v>
      </c>
      <c r="B90" s="36">
        <v>5076</v>
      </c>
      <c r="C90" s="36">
        <v>3807</v>
      </c>
      <c r="D90" s="36">
        <v>653</v>
      </c>
      <c r="E90" s="36">
        <v>-190</v>
      </c>
      <c r="F90" s="36">
        <v>445</v>
      </c>
      <c r="G90" s="36">
        <v>991</v>
      </c>
      <c r="H90" s="36">
        <v>3108</v>
      </c>
      <c r="I90" s="48">
        <f t="shared" si="56"/>
        <v>13890</v>
      </c>
      <c r="J90" s="53">
        <v>181</v>
      </c>
      <c r="K90" s="50">
        <f t="shared" si="57"/>
        <v>13890</v>
      </c>
      <c r="L90" s="50">
        <f t="shared" si="57"/>
        <v>181</v>
      </c>
      <c r="M90" s="50">
        <f t="shared" si="58"/>
        <v>14071</v>
      </c>
      <c r="N90" s="53">
        <v>48</v>
      </c>
      <c r="O90" s="53">
        <v>14</v>
      </c>
      <c r="P90" s="34"/>
      <c r="Q90" s="53">
        <v>363</v>
      </c>
      <c r="R90" s="64">
        <f t="shared" si="59"/>
        <v>425</v>
      </c>
      <c r="S90" s="53">
        <v>102</v>
      </c>
      <c r="T90" s="53">
        <v>124</v>
      </c>
      <c r="U90" s="57">
        <v>115</v>
      </c>
      <c r="V90" s="57"/>
      <c r="W90" s="34">
        <f t="shared" si="72"/>
        <v>0</v>
      </c>
      <c r="X90" s="67"/>
      <c r="Y90" s="34">
        <f t="shared" si="64"/>
        <v>16</v>
      </c>
      <c r="Z90" s="66">
        <v>16</v>
      </c>
      <c r="AA90" s="34">
        <f t="shared" si="65"/>
        <v>0</v>
      </c>
      <c r="AB90" s="51"/>
      <c r="AC90" s="51"/>
      <c r="AD90" s="65">
        <f t="shared" si="73"/>
        <v>0</v>
      </c>
      <c r="AE90" s="74"/>
      <c r="AF90" s="74"/>
      <c r="AG90" s="77">
        <f t="shared" si="50"/>
        <v>357</v>
      </c>
      <c r="AH90" s="65">
        <f t="shared" si="60"/>
        <v>782</v>
      </c>
      <c r="AI90" s="80">
        <v>13</v>
      </c>
      <c r="AJ90" s="53"/>
      <c r="AK90" s="49">
        <f t="shared" si="51"/>
        <v>13</v>
      </c>
      <c r="AL90" s="53"/>
      <c r="AM90" s="51">
        <f t="shared" si="61"/>
        <v>0</v>
      </c>
      <c r="AN90" s="49">
        <f t="shared" si="52"/>
        <v>13</v>
      </c>
      <c r="AO90" s="36">
        <v>90</v>
      </c>
      <c r="AP90" s="36"/>
      <c r="AQ90" s="49">
        <f t="shared" si="66"/>
        <v>90</v>
      </c>
      <c r="AR90" s="69">
        <v>64</v>
      </c>
      <c r="AS90" s="64">
        <f t="shared" si="67"/>
        <v>64</v>
      </c>
      <c r="AT90" s="64">
        <f t="shared" si="68"/>
        <v>154</v>
      </c>
      <c r="AU90" s="53">
        <v>121</v>
      </c>
      <c r="AV90" s="64">
        <f t="shared" si="62"/>
        <v>121</v>
      </c>
      <c r="AW90" s="64">
        <f t="shared" si="53"/>
        <v>14539</v>
      </c>
      <c r="AX90" s="64">
        <f t="shared" si="54"/>
        <v>602</v>
      </c>
      <c r="AY90" s="64">
        <f t="shared" si="63"/>
        <v>15141</v>
      </c>
    </row>
    <row r="91" s="17" customFormat="1" spans="1:51">
      <c r="A91" s="37" t="s">
        <v>119</v>
      </c>
      <c r="B91" s="34">
        <f t="shared" ref="B91:G91" si="74">SUM(B93:B100)</f>
        <v>42687</v>
      </c>
      <c r="C91" s="34">
        <f t="shared" si="74"/>
        <v>35434</v>
      </c>
      <c r="D91" s="34">
        <f t="shared" si="74"/>
        <v>6830</v>
      </c>
      <c r="E91" s="34">
        <f t="shared" si="74"/>
        <v>-2054</v>
      </c>
      <c r="F91" s="34">
        <f t="shared" si="74"/>
        <v>9469</v>
      </c>
      <c r="G91" s="34">
        <f t="shared" si="74"/>
        <v>9440</v>
      </c>
      <c r="H91" s="34">
        <f>SUM(H92:H100)</f>
        <v>27282</v>
      </c>
      <c r="I91" s="48">
        <f t="shared" si="56"/>
        <v>129088</v>
      </c>
      <c r="J91" s="34">
        <f>SUM(J92:J100)</f>
        <v>808</v>
      </c>
      <c r="K91" s="50">
        <f t="shared" si="57"/>
        <v>129088</v>
      </c>
      <c r="L91" s="50">
        <f t="shared" si="57"/>
        <v>808</v>
      </c>
      <c r="M91" s="50">
        <f t="shared" si="58"/>
        <v>129896</v>
      </c>
      <c r="N91" s="53">
        <f>N92+N93+N94+N95+N96+N97+N98+N99+N100</f>
        <v>621</v>
      </c>
      <c r="O91" s="53">
        <f>O92+O93+O94+O95+O96+O97+O98+O99+O100</f>
        <v>273</v>
      </c>
      <c r="P91" s="34">
        <f>SUM(P92:P100)</f>
        <v>0</v>
      </c>
      <c r="Q91" s="34">
        <f>SUM(Q92:Q100)</f>
        <v>3482</v>
      </c>
      <c r="R91" s="64">
        <f t="shared" si="59"/>
        <v>4376</v>
      </c>
      <c r="S91" s="34">
        <f>SUM(S92:S100)</f>
        <v>861</v>
      </c>
      <c r="T91" s="53">
        <f>T92+T93+T94+T95+T96+T97+T98+T99+T100</f>
        <v>1083</v>
      </c>
      <c r="U91" s="69">
        <f>U92+U93+U94+U95+U96+U97+U98+U99+U100</f>
        <v>920</v>
      </c>
      <c r="V91" s="69">
        <f>V92+V93+V94+V95+V96+V97+V98+V99+V100</f>
        <v>0</v>
      </c>
      <c r="W91" s="34">
        <f t="shared" si="72"/>
        <v>358</v>
      </c>
      <c r="X91" s="65">
        <f>X93+X94+X95+X98+X99</f>
        <v>358</v>
      </c>
      <c r="Y91" s="34">
        <f t="shared" si="64"/>
        <v>98</v>
      </c>
      <c r="Z91" s="34">
        <f>SUM(Z92:Z100)</f>
        <v>98</v>
      </c>
      <c r="AA91" s="34">
        <f t="shared" si="65"/>
        <v>0</v>
      </c>
      <c r="AB91" s="34">
        <f>SUM(AB92:AB100)</f>
        <v>0</v>
      </c>
      <c r="AC91" s="34">
        <f>SUM(AC92:AC100)</f>
        <v>0</v>
      </c>
      <c r="AD91" s="65">
        <f t="shared" si="73"/>
        <v>25</v>
      </c>
      <c r="AE91" s="34">
        <f>SUM(AE92:AE100)</f>
        <v>0</v>
      </c>
      <c r="AF91" s="34">
        <f>SUM(AF92:AF100)</f>
        <v>25</v>
      </c>
      <c r="AG91" s="77">
        <f t="shared" si="50"/>
        <v>3345</v>
      </c>
      <c r="AH91" s="65">
        <f t="shared" si="60"/>
        <v>7721</v>
      </c>
      <c r="AI91" s="79">
        <f>SUM(AI92:AI100)</f>
        <v>100</v>
      </c>
      <c r="AJ91" s="53">
        <f>AJ92+AJ93+AJ94+AJ95+AJ96+AJ97+AJ98+AJ99+AJ100</f>
        <v>1000</v>
      </c>
      <c r="AK91" s="49">
        <f t="shared" si="51"/>
        <v>1100</v>
      </c>
      <c r="AL91" s="53">
        <f>AL92+AL93+AL94+AL95+AL96+AL97+AL98+AL99+AL100</f>
        <v>500</v>
      </c>
      <c r="AM91" s="51">
        <f t="shared" si="61"/>
        <v>500</v>
      </c>
      <c r="AN91" s="49">
        <f t="shared" si="52"/>
        <v>1600</v>
      </c>
      <c r="AO91" s="34">
        <f>SUM(AO92:AO100)</f>
        <v>950</v>
      </c>
      <c r="AP91" s="34">
        <f>SUM(AP92:AP100)</f>
        <v>0</v>
      </c>
      <c r="AQ91" s="49">
        <f t="shared" si="66"/>
        <v>950</v>
      </c>
      <c r="AR91" s="69">
        <f>AR92+AR93+AR94+AR95+AR96+AR97+AR98+AR99+AR100</f>
        <v>768</v>
      </c>
      <c r="AS91" s="64">
        <f t="shared" si="67"/>
        <v>768</v>
      </c>
      <c r="AT91" s="64">
        <f t="shared" si="68"/>
        <v>1718</v>
      </c>
      <c r="AU91" s="34">
        <f>SUM(AU92:AU100)</f>
        <v>1037</v>
      </c>
      <c r="AV91" s="64">
        <f t="shared" si="62"/>
        <v>1037</v>
      </c>
      <c r="AW91" s="64">
        <f t="shared" si="53"/>
        <v>136551</v>
      </c>
      <c r="AX91" s="64">
        <f t="shared" si="54"/>
        <v>5421</v>
      </c>
      <c r="AY91" s="64">
        <f t="shared" si="63"/>
        <v>141972</v>
      </c>
    </row>
    <row r="92" spans="1:51">
      <c r="A92" s="24" t="s">
        <v>120</v>
      </c>
      <c r="B92" s="66"/>
      <c r="C92" s="66"/>
      <c r="D92" s="66"/>
      <c r="E92" s="66"/>
      <c r="F92" s="66"/>
      <c r="G92" s="66"/>
      <c r="H92" s="36"/>
      <c r="I92" s="48">
        <f t="shared" si="56"/>
        <v>0</v>
      </c>
      <c r="J92" s="53"/>
      <c r="K92" s="50">
        <f t="shared" si="57"/>
        <v>0</v>
      </c>
      <c r="L92" s="50">
        <f t="shared" si="57"/>
        <v>0</v>
      </c>
      <c r="M92" s="50">
        <f t="shared" si="58"/>
        <v>0</v>
      </c>
      <c r="N92" s="53"/>
      <c r="O92" s="53"/>
      <c r="P92" s="66"/>
      <c r="Q92" s="53"/>
      <c r="R92" s="64">
        <f t="shared" si="59"/>
        <v>0</v>
      </c>
      <c r="S92" s="53"/>
      <c r="T92" s="53"/>
      <c r="U92" s="57">
        <v>0</v>
      </c>
      <c r="V92" s="57"/>
      <c r="W92" s="34">
        <f t="shared" si="72"/>
        <v>0</v>
      </c>
      <c r="X92" s="67"/>
      <c r="Y92" s="34">
        <f t="shared" si="64"/>
        <v>0</v>
      </c>
      <c r="Z92" s="66"/>
      <c r="AA92" s="34">
        <f t="shared" si="65"/>
        <v>0</v>
      </c>
      <c r="AB92" s="51"/>
      <c r="AC92" s="51"/>
      <c r="AD92" s="65">
        <f t="shared" si="73"/>
        <v>0</v>
      </c>
      <c r="AE92" s="74"/>
      <c r="AF92" s="74"/>
      <c r="AG92" s="77">
        <f t="shared" si="50"/>
        <v>0</v>
      </c>
      <c r="AH92" s="65">
        <f t="shared" si="60"/>
        <v>0</v>
      </c>
      <c r="AI92" s="80"/>
      <c r="AJ92" s="53"/>
      <c r="AK92" s="49">
        <f t="shared" si="51"/>
        <v>0</v>
      </c>
      <c r="AL92" s="53"/>
      <c r="AM92" s="51">
        <f t="shared" si="61"/>
        <v>0</v>
      </c>
      <c r="AN92" s="49">
        <f t="shared" si="52"/>
        <v>0</v>
      </c>
      <c r="AO92" s="36">
        <v>0</v>
      </c>
      <c r="AP92" s="36">
        <v>0</v>
      </c>
      <c r="AQ92" s="49">
        <f t="shared" si="66"/>
        <v>0</v>
      </c>
      <c r="AR92" s="69"/>
      <c r="AS92" s="64">
        <f t="shared" si="67"/>
        <v>0</v>
      </c>
      <c r="AT92" s="64">
        <f t="shared" si="68"/>
        <v>0</v>
      </c>
      <c r="AU92" s="53">
        <v>115</v>
      </c>
      <c r="AV92" s="64">
        <f t="shared" si="62"/>
        <v>115</v>
      </c>
      <c r="AW92" s="64">
        <f t="shared" si="53"/>
        <v>115</v>
      </c>
      <c r="AX92" s="64">
        <f t="shared" si="54"/>
        <v>0</v>
      </c>
      <c r="AY92" s="64">
        <f t="shared" si="63"/>
        <v>115</v>
      </c>
    </row>
    <row r="93" spans="1:51">
      <c r="A93" s="24" t="s">
        <v>121</v>
      </c>
      <c r="B93" s="36">
        <v>8882</v>
      </c>
      <c r="C93" s="36">
        <v>6832</v>
      </c>
      <c r="D93" s="36">
        <v>1037</v>
      </c>
      <c r="E93" s="36">
        <v>-346</v>
      </c>
      <c r="F93" s="36">
        <v>1136</v>
      </c>
      <c r="G93" s="36">
        <v>1629</v>
      </c>
      <c r="H93" s="36">
        <v>4491</v>
      </c>
      <c r="I93" s="48">
        <f t="shared" si="56"/>
        <v>23661</v>
      </c>
      <c r="J93" s="53">
        <v>163</v>
      </c>
      <c r="K93" s="50">
        <f t="shared" si="57"/>
        <v>23661</v>
      </c>
      <c r="L93" s="50">
        <f t="shared" si="57"/>
        <v>163</v>
      </c>
      <c r="M93" s="50">
        <f t="shared" si="58"/>
        <v>23824</v>
      </c>
      <c r="N93" s="53">
        <v>174</v>
      </c>
      <c r="O93" s="53">
        <v>50</v>
      </c>
      <c r="P93" s="36"/>
      <c r="Q93" s="53">
        <v>411</v>
      </c>
      <c r="R93" s="64">
        <f t="shared" si="59"/>
        <v>635</v>
      </c>
      <c r="S93" s="53">
        <v>134</v>
      </c>
      <c r="T93" s="53">
        <v>191</v>
      </c>
      <c r="U93" s="57">
        <v>150</v>
      </c>
      <c r="V93" s="57"/>
      <c r="W93" s="34">
        <f t="shared" ref="W93:W110" si="75">SUM(X93:X93)</f>
        <v>54</v>
      </c>
      <c r="X93" s="67">
        <v>54</v>
      </c>
      <c r="Y93" s="34">
        <f t="shared" si="64"/>
        <v>20</v>
      </c>
      <c r="Z93" s="66">
        <v>20</v>
      </c>
      <c r="AA93" s="34">
        <f t="shared" si="65"/>
        <v>0</v>
      </c>
      <c r="AB93" s="51"/>
      <c r="AC93" s="51"/>
      <c r="AD93" s="65">
        <f t="shared" ref="AD93:AD112" si="76">SUM(AE93:AF93)</f>
        <v>25</v>
      </c>
      <c r="AE93" s="74"/>
      <c r="AF93" s="74">
        <v>25</v>
      </c>
      <c r="AG93" s="77">
        <f t="shared" si="50"/>
        <v>574</v>
      </c>
      <c r="AH93" s="65">
        <f t="shared" si="60"/>
        <v>1209</v>
      </c>
      <c r="AI93" s="80">
        <v>17</v>
      </c>
      <c r="AJ93" s="53"/>
      <c r="AK93" s="49">
        <f t="shared" si="51"/>
        <v>17</v>
      </c>
      <c r="AL93" s="53">
        <v>150</v>
      </c>
      <c r="AM93" s="51">
        <f t="shared" si="61"/>
        <v>150</v>
      </c>
      <c r="AN93" s="49">
        <f t="shared" si="52"/>
        <v>167</v>
      </c>
      <c r="AO93" s="36">
        <v>130</v>
      </c>
      <c r="AP93" s="36"/>
      <c r="AQ93" s="49">
        <f t="shared" si="66"/>
        <v>130</v>
      </c>
      <c r="AR93" s="69">
        <v>60</v>
      </c>
      <c r="AS93" s="64">
        <f t="shared" si="67"/>
        <v>60</v>
      </c>
      <c r="AT93" s="64">
        <f t="shared" si="68"/>
        <v>190</v>
      </c>
      <c r="AU93" s="53">
        <v>123</v>
      </c>
      <c r="AV93" s="64">
        <f t="shared" si="62"/>
        <v>123</v>
      </c>
      <c r="AW93" s="64">
        <f t="shared" si="53"/>
        <v>24566</v>
      </c>
      <c r="AX93" s="64">
        <f t="shared" si="54"/>
        <v>947</v>
      </c>
      <c r="AY93" s="64">
        <f t="shared" si="63"/>
        <v>25513</v>
      </c>
    </row>
    <row r="94" spans="1:51">
      <c r="A94" s="24" t="s">
        <v>122</v>
      </c>
      <c r="B94" s="36">
        <v>5433</v>
      </c>
      <c r="C94" s="36">
        <v>4365</v>
      </c>
      <c r="D94" s="36">
        <v>831</v>
      </c>
      <c r="E94" s="36">
        <v>1</v>
      </c>
      <c r="F94" s="36">
        <v>751</v>
      </c>
      <c r="G94" s="36">
        <v>1262</v>
      </c>
      <c r="H94" s="40">
        <v>3734</v>
      </c>
      <c r="I94" s="48">
        <f t="shared" si="56"/>
        <v>16377</v>
      </c>
      <c r="J94" s="53">
        <v>155</v>
      </c>
      <c r="K94" s="50">
        <f t="shared" si="57"/>
        <v>16377</v>
      </c>
      <c r="L94" s="50">
        <f t="shared" si="57"/>
        <v>155</v>
      </c>
      <c r="M94" s="50">
        <f t="shared" si="58"/>
        <v>16532</v>
      </c>
      <c r="N94" s="53">
        <v>53</v>
      </c>
      <c r="O94" s="53">
        <v>49</v>
      </c>
      <c r="P94" s="40"/>
      <c r="Q94" s="53">
        <v>446</v>
      </c>
      <c r="R94" s="64">
        <f t="shared" si="59"/>
        <v>548</v>
      </c>
      <c r="S94" s="53">
        <v>119</v>
      </c>
      <c r="T94" s="53">
        <v>137</v>
      </c>
      <c r="U94" s="59">
        <v>115</v>
      </c>
      <c r="V94" s="59"/>
      <c r="W94" s="34">
        <f t="shared" si="75"/>
        <v>54</v>
      </c>
      <c r="X94" s="67">
        <v>54</v>
      </c>
      <c r="Y94" s="34">
        <f t="shared" si="64"/>
        <v>20</v>
      </c>
      <c r="Z94" s="66">
        <v>20</v>
      </c>
      <c r="AA94" s="34">
        <f t="shared" si="65"/>
        <v>0</v>
      </c>
      <c r="AB94" s="40"/>
      <c r="AC94" s="40"/>
      <c r="AD94" s="65">
        <f t="shared" si="76"/>
        <v>0</v>
      </c>
      <c r="AE94" s="74"/>
      <c r="AF94" s="74"/>
      <c r="AG94" s="77">
        <f t="shared" si="50"/>
        <v>445</v>
      </c>
      <c r="AH94" s="65">
        <f t="shared" si="60"/>
        <v>993</v>
      </c>
      <c r="AI94" s="80">
        <v>14</v>
      </c>
      <c r="AJ94" s="53"/>
      <c r="AK94" s="49">
        <f t="shared" si="51"/>
        <v>14</v>
      </c>
      <c r="AL94" s="53"/>
      <c r="AM94" s="51">
        <f t="shared" si="61"/>
        <v>0</v>
      </c>
      <c r="AN94" s="49">
        <f t="shared" si="52"/>
        <v>14</v>
      </c>
      <c r="AO94" s="40">
        <v>150</v>
      </c>
      <c r="AP94" s="40"/>
      <c r="AQ94" s="49">
        <f t="shared" si="66"/>
        <v>150</v>
      </c>
      <c r="AR94" s="69">
        <v>104</v>
      </c>
      <c r="AS94" s="64">
        <f t="shared" si="67"/>
        <v>104</v>
      </c>
      <c r="AT94" s="64">
        <f t="shared" si="68"/>
        <v>254</v>
      </c>
      <c r="AU94" s="53">
        <v>130</v>
      </c>
      <c r="AV94" s="64">
        <f t="shared" si="62"/>
        <v>130</v>
      </c>
      <c r="AW94" s="64">
        <f t="shared" si="53"/>
        <v>17219</v>
      </c>
      <c r="AX94" s="84">
        <f t="shared" si="54"/>
        <v>704</v>
      </c>
      <c r="AY94" s="64">
        <f t="shared" si="63"/>
        <v>17923</v>
      </c>
    </row>
    <row r="95" spans="1:51">
      <c r="A95" s="24" t="s">
        <v>123</v>
      </c>
      <c r="B95" s="40">
        <v>5851</v>
      </c>
      <c r="C95" s="36">
        <v>4809</v>
      </c>
      <c r="D95" s="40">
        <v>884</v>
      </c>
      <c r="E95" s="40">
        <v>-302</v>
      </c>
      <c r="F95" s="40">
        <v>1282</v>
      </c>
      <c r="G95" s="40">
        <v>1365</v>
      </c>
      <c r="H95" s="39">
        <v>3569</v>
      </c>
      <c r="I95" s="48">
        <f t="shared" si="56"/>
        <v>17458</v>
      </c>
      <c r="J95" s="53">
        <v>132</v>
      </c>
      <c r="K95" s="50">
        <f t="shared" si="57"/>
        <v>17458</v>
      </c>
      <c r="L95" s="50">
        <f t="shared" si="57"/>
        <v>132</v>
      </c>
      <c r="M95" s="50">
        <f t="shared" si="58"/>
        <v>17590</v>
      </c>
      <c r="N95" s="53">
        <v>61</v>
      </c>
      <c r="O95" s="53">
        <v>41</v>
      </c>
      <c r="P95" s="36"/>
      <c r="Q95" s="53">
        <v>496</v>
      </c>
      <c r="R95" s="64">
        <f t="shared" si="59"/>
        <v>598</v>
      </c>
      <c r="S95" s="53">
        <v>89</v>
      </c>
      <c r="T95" s="53">
        <v>157</v>
      </c>
      <c r="U95" s="58">
        <v>115</v>
      </c>
      <c r="V95" s="58"/>
      <c r="W95" s="34">
        <f t="shared" si="75"/>
        <v>54</v>
      </c>
      <c r="X95" s="67">
        <v>54</v>
      </c>
      <c r="Y95" s="34">
        <f t="shared" si="64"/>
        <v>1</v>
      </c>
      <c r="Z95" s="66">
        <v>1</v>
      </c>
      <c r="AA95" s="34">
        <f t="shared" si="65"/>
        <v>0</v>
      </c>
      <c r="AB95" s="39"/>
      <c r="AC95" s="39"/>
      <c r="AD95" s="65">
        <f t="shared" si="76"/>
        <v>0</v>
      </c>
      <c r="AE95" s="74"/>
      <c r="AF95" s="74"/>
      <c r="AG95" s="77">
        <f t="shared" si="50"/>
        <v>416</v>
      </c>
      <c r="AH95" s="65">
        <f t="shared" si="60"/>
        <v>1014</v>
      </c>
      <c r="AI95" s="80">
        <v>13</v>
      </c>
      <c r="AJ95" s="53">
        <v>1000</v>
      </c>
      <c r="AK95" s="49">
        <f t="shared" si="51"/>
        <v>1013</v>
      </c>
      <c r="AL95" s="53">
        <v>50</v>
      </c>
      <c r="AM95" s="51">
        <f t="shared" si="61"/>
        <v>50</v>
      </c>
      <c r="AN95" s="49">
        <f t="shared" si="52"/>
        <v>1063</v>
      </c>
      <c r="AO95" s="39">
        <v>110</v>
      </c>
      <c r="AP95" s="39"/>
      <c r="AQ95" s="49">
        <f t="shared" si="66"/>
        <v>110</v>
      </c>
      <c r="AR95" s="69">
        <v>37</v>
      </c>
      <c r="AS95" s="64">
        <f t="shared" si="67"/>
        <v>37</v>
      </c>
      <c r="AT95" s="64">
        <f t="shared" si="68"/>
        <v>147</v>
      </c>
      <c r="AU95" s="53">
        <v>139</v>
      </c>
      <c r="AV95" s="64">
        <f t="shared" si="62"/>
        <v>139</v>
      </c>
      <c r="AW95" s="64">
        <f t="shared" si="53"/>
        <v>19318</v>
      </c>
      <c r="AX95" s="84">
        <f t="shared" si="54"/>
        <v>635</v>
      </c>
      <c r="AY95" s="64">
        <f t="shared" si="63"/>
        <v>19953</v>
      </c>
    </row>
    <row r="96" spans="1:51">
      <c r="A96" s="24" t="s">
        <v>124</v>
      </c>
      <c r="B96" s="39">
        <v>8036</v>
      </c>
      <c r="C96" s="36">
        <v>7639</v>
      </c>
      <c r="D96" s="39">
        <v>1903</v>
      </c>
      <c r="E96" s="39">
        <v>-680</v>
      </c>
      <c r="F96" s="39">
        <v>3174</v>
      </c>
      <c r="G96" s="39">
        <v>1953</v>
      </c>
      <c r="H96" s="36">
        <v>6406</v>
      </c>
      <c r="I96" s="48">
        <f t="shared" si="56"/>
        <v>28431</v>
      </c>
      <c r="J96" s="53">
        <v>155</v>
      </c>
      <c r="K96" s="50">
        <f t="shared" si="57"/>
        <v>28431</v>
      </c>
      <c r="L96" s="50">
        <f t="shared" si="57"/>
        <v>155</v>
      </c>
      <c r="M96" s="50">
        <f t="shared" si="58"/>
        <v>28586</v>
      </c>
      <c r="N96" s="53">
        <v>162</v>
      </c>
      <c r="O96" s="53">
        <v>35</v>
      </c>
      <c r="P96" s="36"/>
      <c r="Q96" s="53">
        <v>1115</v>
      </c>
      <c r="R96" s="64">
        <f t="shared" si="59"/>
        <v>1312</v>
      </c>
      <c r="S96" s="53">
        <v>150</v>
      </c>
      <c r="T96" s="53">
        <v>159</v>
      </c>
      <c r="U96" s="57">
        <v>115</v>
      </c>
      <c r="V96" s="57"/>
      <c r="W96" s="34">
        <f t="shared" si="75"/>
        <v>0</v>
      </c>
      <c r="X96" s="70"/>
      <c r="Y96" s="34">
        <f t="shared" si="64"/>
        <v>20</v>
      </c>
      <c r="Z96" s="68">
        <v>20</v>
      </c>
      <c r="AA96" s="34">
        <f t="shared" si="65"/>
        <v>0</v>
      </c>
      <c r="AB96" s="51"/>
      <c r="AC96" s="51"/>
      <c r="AD96" s="65">
        <f t="shared" si="76"/>
        <v>0</v>
      </c>
      <c r="AE96" s="75"/>
      <c r="AF96" s="75"/>
      <c r="AG96" s="77">
        <f t="shared" si="50"/>
        <v>444</v>
      </c>
      <c r="AH96" s="65">
        <f t="shared" si="60"/>
        <v>1756</v>
      </c>
      <c r="AI96" s="80">
        <v>20</v>
      </c>
      <c r="AJ96" s="53"/>
      <c r="AK96" s="49">
        <f t="shared" si="51"/>
        <v>20</v>
      </c>
      <c r="AL96" s="53">
        <v>300</v>
      </c>
      <c r="AM96" s="51">
        <f t="shared" si="61"/>
        <v>300</v>
      </c>
      <c r="AN96" s="49">
        <f t="shared" si="52"/>
        <v>320</v>
      </c>
      <c r="AO96" s="36">
        <v>180</v>
      </c>
      <c r="AP96" s="36"/>
      <c r="AQ96" s="49">
        <f t="shared" si="66"/>
        <v>180</v>
      </c>
      <c r="AR96" s="69">
        <v>101</v>
      </c>
      <c r="AS96" s="64">
        <f t="shared" si="67"/>
        <v>101</v>
      </c>
      <c r="AT96" s="64">
        <f t="shared" si="68"/>
        <v>281</v>
      </c>
      <c r="AU96" s="53">
        <v>134</v>
      </c>
      <c r="AV96" s="64">
        <f t="shared" si="62"/>
        <v>134</v>
      </c>
      <c r="AW96" s="64">
        <f t="shared" si="53"/>
        <v>30077</v>
      </c>
      <c r="AX96" s="84">
        <f t="shared" si="54"/>
        <v>1000</v>
      </c>
      <c r="AY96" s="64">
        <f t="shared" si="63"/>
        <v>31077</v>
      </c>
    </row>
    <row r="97" spans="1:51">
      <c r="A97" s="24" t="s">
        <v>125</v>
      </c>
      <c r="B97" s="36">
        <v>3868</v>
      </c>
      <c r="C97" s="36">
        <v>3207</v>
      </c>
      <c r="D97" s="36">
        <v>633</v>
      </c>
      <c r="E97" s="36">
        <v>-225</v>
      </c>
      <c r="F97" s="36">
        <v>654</v>
      </c>
      <c r="G97" s="36">
        <v>792</v>
      </c>
      <c r="H97" s="36">
        <v>2549</v>
      </c>
      <c r="I97" s="48">
        <f t="shared" si="56"/>
        <v>11478</v>
      </c>
      <c r="J97" s="53">
        <v>105</v>
      </c>
      <c r="K97" s="50">
        <f t="shared" si="57"/>
        <v>11478</v>
      </c>
      <c r="L97" s="50">
        <f t="shared" si="57"/>
        <v>105</v>
      </c>
      <c r="M97" s="50">
        <f t="shared" si="58"/>
        <v>11583</v>
      </c>
      <c r="N97" s="53">
        <v>45</v>
      </c>
      <c r="O97" s="53">
        <v>15</v>
      </c>
      <c r="P97" s="36"/>
      <c r="Q97" s="53">
        <v>254</v>
      </c>
      <c r="R97" s="64">
        <f t="shared" si="59"/>
        <v>314</v>
      </c>
      <c r="S97" s="53">
        <v>118</v>
      </c>
      <c r="T97" s="53">
        <v>116</v>
      </c>
      <c r="U97" s="57">
        <v>80</v>
      </c>
      <c r="V97" s="57"/>
      <c r="W97" s="34">
        <f t="shared" si="75"/>
        <v>0</v>
      </c>
      <c r="X97" s="67"/>
      <c r="Y97" s="34">
        <f t="shared" si="64"/>
        <v>11</v>
      </c>
      <c r="Z97" s="66">
        <v>11</v>
      </c>
      <c r="AA97" s="34">
        <f t="shared" si="65"/>
        <v>0</v>
      </c>
      <c r="AB97" s="51"/>
      <c r="AC97" s="51"/>
      <c r="AD97" s="65">
        <f t="shared" si="76"/>
        <v>0</v>
      </c>
      <c r="AE97" s="74"/>
      <c r="AF97" s="74"/>
      <c r="AG97" s="77">
        <f t="shared" si="50"/>
        <v>325</v>
      </c>
      <c r="AH97" s="65">
        <f t="shared" si="60"/>
        <v>639</v>
      </c>
      <c r="AI97" s="80">
        <v>7</v>
      </c>
      <c r="AJ97" s="53"/>
      <c r="AK97" s="49">
        <f t="shared" si="51"/>
        <v>7</v>
      </c>
      <c r="AL97" s="53"/>
      <c r="AM97" s="51">
        <f t="shared" si="61"/>
        <v>0</v>
      </c>
      <c r="AN97" s="49">
        <f t="shared" si="52"/>
        <v>7</v>
      </c>
      <c r="AO97" s="36">
        <v>90</v>
      </c>
      <c r="AP97" s="36"/>
      <c r="AQ97" s="49">
        <f t="shared" si="66"/>
        <v>90</v>
      </c>
      <c r="AR97" s="69">
        <v>51</v>
      </c>
      <c r="AS97" s="64">
        <f t="shared" si="67"/>
        <v>51</v>
      </c>
      <c r="AT97" s="64">
        <f t="shared" si="68"/>
        <v>141</v>
      </c>
      <c r="AU97" s="53">
        <v>72</v>
      </c>
      <c r="AV97" s="64">
        <f t="shared" si="62"/>
        <v>72</v>
      </c>
      <c r="AW97" s="64">
        <f t="shared" si="53"/>
        <v>11961</v>
      </c>
      <c r="AX97" s="84">
        <f t="shared" si="54"/>
        <v>481</v>
      </c>
      <c r="AY97" s="64">
        <f t="shared" si="63"/>
        <v>12442</v>
      </c>
    </row>
    <row r="98" spans="1:51">
      <c r="A98" s="24" t="s">
        <v>126</v>
      </c>
      <c r="B98" s="36">
        <v>4045</v>
      </c>
      <c r="C98" s="36">
        <v>3700</v>
      </c>
      <c r="D98" s="36">
        <v>797</v>
      </c>
      <c r="E98" s="36">
        <v>-260</v>
      </c>
      <c r="F98" s="36">
        <v>1718</v>
      </c>
      <c r="G98" s="36">
        <v>985</v>
      </c>
      <c r="H98" s="36">
        <v>2730</v>
      </c>
      <c r="I98" s="48">
        <f t="shared" si="56"/>
        <v>13715</v>
      </c>
      <c r="J98" s="53">
        <v>26</v>
      </c>
      <c r="K98" s="50">
        <f t="shared" si="57"/>
        <v>13715</v>
      </c>
      <c r="L98" s="50">
        <f t="shared" si="57"/>
        <v>26</v>
      </c>
      <c r="M98" s="50">
        <f t="shared" si="58"/>
        <v>13741</v>
      </c>
      <c r="N98" s="53">
        <v>46</v>
      </c>
      <c r="O98" s="53">
        <v>29</v>
      </c>
      <c r="P98" s="36"/>
      <c r="Q98" s="53">
        <v>318</v>
      </c>
      <c r="R98" s="64">
        <f t="shared" si="59"/>
        <v>393</v>
      </c>
      <c r="S98" s="53">
        <v>95</v>
      </c>
      <c r="T98" s="53">
        <v>118</v>
      </c>
      <c r="U98" s="57">
        <v>115</v>
      </c>
      <c r="V98" s="57"/>
      <c r="W98" s="34">
        <f t="shared" si="75"/>
        <v>108</v>
      </c>
      <c r="X98" s="67">
        <v>108</v>
      </c>
      <c r="Y98" s="34">
        <f t="shared" si="64"/>
        <v>10</v>
      </c>
      <c r="Z98" s="66">
        <v>10</v>
      </c>
      <c r="AA98" s="34">
        <f t="shared" si="65"/>
        <v>0</v>
      </c>
      <c r="AB98" s="51"/>
      <c r="AC98" s="51"/>
      <c r="AD98" s="65">
        <f t="shared" si="76"/>
        <v>0</v>
      </c>
      <c r="AE98" s="74"/>
      <c r="AF98" s="74"/>
      <c r="AG98" s="77">
        <f t="shared" si="50"/>
        <v>446</v>
      </c>
      <c r="AH98" s="65">
        <f t="shared" si="60"/>
        <v>839</v>
      </c>
      <c r="AI98" s="80">
        <v>16</v>
      </c>
      <c r="AJ98" s="53"/>
      <c r="AK98" s="49">
        <f t="shared" si="51"/>
        <v>16</v>
      </c>
      <c r="AL98" s="53"/>
      <c r="AM98" s="51">
        <f t="shared" si="61"/>
        <v>0</v>
      </c>
      <c r="AN98" s="49">
        <f t="shared" si="52"/>
        <v>16</v>
      </c>
      <c r="AO98" s="36">
        <v>90</v>
      </c>
      <c r="AP98" s="36"/>
      <c r="AQ98" s="49">
        <f t="shared" si="66"/>
        <v>90</v>
      </c>
      <c r="AR98" s="69">
        <v>46</v>
      </c>
      <c r="AS98" s="64">
        <f t="shared" si="67"/>
        <v>46</v>
      </c>
      <c r="AT98" s="64">
        <f t="shared" si="68"/>
        <v>136</v>
      </c>
      <c r="AU98" s="53">
        <v>119</v>
      </c>
      <c r="AV98" s="64">
        <f t="shared" si="62"/>
        <v>119</v>
      </c>
      <c r="AW98" s="64">
        <f t="shared" si="53"/>
        <v>14333</v>
      </c>
      <c r="AX98" s="84">
        <f t="shared" si="54"/>
        <v>518</v>
      </c>
      <c r="AY98" s="64">
        <f t="shared" si="63"/>
        <v>14851</v>
      </c>
    </row>
    <row r="99" spans="1:51">
      <c r="A99" s="24" t="s">
        <v>127</v>
      </c>
      <c r="B99" s="36">
        <v>4171</v>
      </c>
      <c r="C99" s="36">
        <v>3125</v>
      </c>
      <c r="D99" s="36">
        <v>499</v>
      </c>
      <c r="E99" s="36">
        <v>-167</v>
      </c>
      <c r="F99" s="36">
        <v>581</v>
      </c>
      <c r="G99" s="36">
        <v>927</v>
      </c>
      <c r="H99" s="36">
        <v>2279</v>
      </c>
      <c r="I99" s="48">
        <f t="shared" si="56"/>
        <v>11415</v>
      </c>
      <c r="J99" s="53">
        <v>36</v>
      </c>
      <c r="K99" s="50">
        <f t="shared" si="57"/>
        <v>11415</v>
      </c>
      <c r="L99" s="50">
        <f t="shared" si="57"/>
        <v>36</v>
      </c>
      <c r="M99" s="50">
        <f t="shared" si="58"/>
        <v>11451</v>
      </c>
      <c r="N99" s="53">
        <v>41</v>
      </c>
      <c r="O99" s="53">
        <v>35</v>
      </c>
      <c r="P99" s="36"/>
      <c r="Q99" s="53">
        <v>271</v>
      </c>
      <c r="R99" s="64">
        <f t="shared" si="59"/>
        <v>347</v>
      </c>
      <c r="S99" s="53">
        <v>88</v>
      </c>
      <c r="T99" s="53">
        <v>106</v>
      </c>
      <c r="U99" s="57">
        <v>115</v>
      </c>
      <c r="V99" s="57"/>
      <c r="W99" s="34">
        <f t="shared" si="75"/>
        <v>88</v>
      </c>
      <c r="X99" s="67">
        <v>88</v>
      </c>
      <c r="Y99" s="34">
        <f t="shared" si="64"/>
        <v>14</v>
      </c>
      <c r="Z99" s="66">
        <v>14</v>
      </c>
      <c r="AA99" s="34">
        <f t="shared" si="65"/>
        <v>0</v>
      </c>
      <c r="AB99" s="51"/>
      <c r="AC99" s="51"/>
      <c r="AD99" s="65">
        <f t="shared" si="76"/>
        <v>0</v>
      </c>
      <c r="AE99" s="74"/>
      <c r="AF99" s="74"/>
      <c r="AG99" s="77">
        <f t="shared" si="50"/>
        <v>411</v>
      </c>
      <c r="AH99" s="65">
        <f t="shared" si="60"/>
        <v>758</v>
      </c>
      <c r="AI99" s="80">
        <v>8</v>
      </c>
      <c r="AJ99" s="53"/>
      <c r="AK99" s="49">
        <f t="shared" si="51"/>
        <v>8</v>
      </c>
      <c r="AL99" s="53"/>
      <c r="AM99" s="51">
        <f t="shared" si="61"/>
        <v>0</v>
      </c>
      <c r="AN99" s="49">
        <f t="shared" si="52"/>
        <v>8</v>
      </c>
      <c r="AO99" s="36">
        <v>110</v>
      </c>
      <c r="AP99" s="36"/>
      <c r="AQ99" s="49">
        <f t="shared" si="66"/>
        <v>110</v>
      </c>
      <c r="AR99" s="69">
        <v>351</v>
      </c>
      <c r="AS99" s="64">
        <f t="shared" si="67"/>
        <v>351</v>
      </c>
      <c r="AT99" s="64">
        <f t="shared" si="68"/>
        <v>461</v>
      </c>
      <c r="AU99" s="53">
        <v>107</v>
      </c>
      <c r="AV99" s="64">
        <f t="shared" si="62"/>
        <v>107</v>
      </c>
      <c r="AW99" s="64">
        <f t="shared" si="53"/>
        <v>11987</v>
      </c>
      <c r="AX99" s="84">
        <f t="shared" si="54"/>
        <v>798</v>
      </c>
      <c r="AY99" s="64">
        <f t="shared" si="63"/>
        <v>12785</v>
      </c>
    </row>
    <row r="100" spans="1:51">
      <c r="A100" s="24" t="s">
        <v>128</v>
      </c>
      <c r="B100" s="36">
        <v>2401</v>
      </c>
      <c r="C100" s="36">
        <v>1757</v>
      </c>
      <c r="D100" s="36">
        <v>246</v>
      </c>
      <c r="E100" s="36">
        <v>-75</v>
      </c>
      <c r="F100" s="36">
        <v>173</v>
      </c>
      <c r="G100" s="36">
        <v>527</v>
      </c>
      <c r="H100" s="36">
        <v>1524</v>
      </c>
      <c r="I100" s="48">
        <f t="shared" si="56"/>
        <v>6553</v>
      </c>
      <c r="J100" s="53">
        <v>36</v>
      </c>
      <c r="K100" s="50">
        <f t="shared" si="57"/>
        <v>6553</v>
      </c>
      <c r="L100" s="50">
        <f t="shared" si="57"/>
        <v>36</v>
      </c>
      <c r="M100" s="50">
        <f t="shared" si="58"/>
        <v>6589</v>
      </c>
      <c r="N100" s="53">
        <v>39</v>
      </c>
      <c r="O100" s="53">
        <v>19</v>
      </c>
      <c r="P100" s="36"/>
      <c r="Q100" s="53">
        <v>171</v>
      </c>
      <c r="R100" s="64">
        <f t="shared" si="59"/>
        <v>229</v>
      </c>
      <c r="S100" s="53">
        <v>68</v>
      </c>
      <c r="T100" s="53">
        <v>99</v>
      </c>
      <c r="U100" s="57">
        <v>115</v>
      </c>
      <c r="V100" s="57"/>
      <c r="W100" s="34">
        <f t="shared" si="75"/>
        <v>0</v>
      </c>
      <c r="X100" s="67"/>
      <c r="Y100" s="34">
        <f t="shared" si="64"/>
        <v>2</v>
      </c>
      <c r="Z100" s="66">
        <v>2</v>
      </c>
      <c r="AA100" s="34">
        <f t="shared" si="65"/>
        <v>0</v>
      </c>
      <c r="AB100" s="51"/>
      <c r="AC100" s="51"/>
      <c r="AD100" s="65">
        <f t="shared" si="76"/>
        <v>0</v>
      </c>
      <c r="AE100" s="74"/>
      <c r="AF100" s="74"/>
      <c r="AG100" s="77">
        <f t="shared" si="50"/>
        <v>284</v>
      </c>
      <c r="AH100" s="65">
        <f t="shared" si="60"/>
        <v>513</v>
      </c>
      <c r="AI100" s="80">
        <v>5</v>
      </c>
      <c r="AJ100" s="53"/>
      <c r="AK100" s="49">
        <f t="shared" si="51"/>
        <v>5</v>
      </c>
      <c r="AL100" s="53"/>
      <c r="AM100" s="51">
        <f t="shared" si="61"/>
        <v>0</v>
      </c>
      <c r="AN100" s="49">
        <f t="shared" si="52"/>
        <v>5</v>
      </c>
      <c r="AO100" s="36">
        <v>90</v>
      </c>
      <c r="AP100" s="36"/>
      <c r="AQ100" s="49">
        <f t="shared" si="66"/>
        <v>90</v>
      </c>
      <c r="AR100" s="69">
        <v>18</v>
      </c>
      <c r="AS100" s="64">
        <f t="shared" si="67"/>
        <v>18</v>
      </c>
      <c r="AT100" s="64">
        <f t="shared" si="68"/>
        <v>108</v>
      </c>
      <c r="AU100" s="53">
        <v>98</v>
      </c>
      <c r="AV100" s="64">
        <f t="shared" si="62"/>
        <v>98</v>
      </c>
      <c r="AW100" s="64">
        <f t="shared" si="53"/>
        <v>6975</v>
      </c>
      <c r="AX100" s="84">
        <f t="shared" si="54"/>
        <v>338</v>
      </c>
      <c r="AY100" s="64">
        <f t="shared" si="63"/>
        <v>7313</v>
      </c>
    </row>
    <row r="101" s="17" customFormat="1" spans="1:51">
      <c r="A101" s="37" t="s">
        <v>129</v>
      </c>
      <c r="B101" s="34">
        <f t="shared" ref="B101:H101" si="77">SUM(B102:B105)</f>
        <v>17656</v>
      </c>
      <c r="C101" s="34">
        <f t="shared" si="77"/>
        <v>11907</v>
      </c>
      <c r="D101" s="34">
        <f t="shared" si="77"/>
        <v>1998</v>
      </c>
      <c r="E101" s="34">
        <f t="shared" si="77"/>
        <v>-330</v>
      </c>
      <c r="F101" s="34">
        <f t="shared" si="77"/>
        <v>1454</v>
      </c>
      <c r="G101" s="34">
        <f t="shared" si="77"/>
        <v>4063</v>
      </c>
      <c r="H101" s="34">
        <f t="shared" si="77"/>
        <v>8416</v>
      </c>
      <c r="I101" s="48">
        <f t="shared" si="56"/>
        <v>45164</v>
      </c>
      <c r="J101" s="34">
        <f>SUM(J102:J105)</f>
        <v>131</v>
      </c>
      <c r="K101" s="50">
        <f t="shared" si="57"/>
        <v>45164</v>
      </c>
      <c r="L101" s="50">
        <f t="shared" si="57"/>
        <v>131</v>
      </c>
      <c r="M101" s="50">
        <f t="shared" si="58"/>
        <v>45295</v>
      </c>
      <c r="N101" s="53">
        <f>N102+N103+N104+N105</f>
        <v>406</v>
      </c>
      <c r="O101" s="53">
        <f>O102+O103+O104+O105</f>
        <v>187</v>
      </c>
      <c r="P101" s="34">
        <f>SUM(P102:P105)</f>
        <v>0</v>
      </c>
      <c r="Q101" s="34">
        <f>SUM(Q102:Q105)</f>
        <v>1273</v>
      </c>
      <c r="R101" s="64">
        <f t="shared" si="59"/>
        <v>1866</v>
      </c>
      <c r="S101" s="34">
        <f>SUM(S102:S105)</f>
        <v>230</v>
      </c>
      <c r="T101" s="53">
        <f>T102+T103+T104+T105</f>
        <v>528</v>
      </c>
      <c r="U101" s="69">
        <f>U102+U103+U104+U105</f>
        <v>390</v>
      </c>
      <c r="V101" s="69">
        <f>V102+V103+V104+V105</f>
        <v>0</v>
      </c>
      <c r="W101" s="34">
        <f t="shared" si="75"/>
        <v>108</v>
      </c>
      <c r="X101" s="65">
        <f>X104</f>
        <v>108</v>
      </c>
      <c r="Y101" s="34">
        <f t="shared" si="64"/>
        <v>33</v>
      </c>
      <c r="Z101" s="34">
        <f>SUM(Z102:Z105)</f>
        <v>33</v>
      </c>
      <c r="AA101" s="34">
        <f t="shared" si="65"/>
        <v>0</v>
      </c>
      <c r="AB101" s="34">
        <f>SUM(AB102:AB105)</f>
        <v>0</v>
      </c>
      <c r="AC101" s="34">
        <f>SUM(AC102:AC105)</f>
        <v>0</v>
      </c>
      <c r="AD101" s="65">
        <f t="shared" si="76"/>
        <v>0</v>
      </c>
      <c r="AE101" s="34">
        <f>SUM(AE102:AE105)</f>
        <v>0</v>
      </c>
      <c r="AF101" s="34">
        <f>SUM(AF102:AF105)</f>
        <v>0</v>
      </c>
      <c r="AG101" s="77">
        <f t="shared" si="50"/>
        <v>1289</v>
      </c>
      <c r="AH101" s="65">
        <f t="shared" si="60"/>
        <v>3155</v>
      </c>
      <c r="AI101" s="79">
        <f>SUM(AI102:AI105)</f>
        <v>36</v>
      </c>
      <c r="AJ101" s="53">
        <f>AJ102+AJ103+AJ104+AJ105</f>
        <v>615</v>
      </c>
      <c r="AK101" s="49">
        <f t="shared" si="51"/>
        <v>651</v>
      </c>
      <c r="AL101" s="53">
        <f>AL102+AL103+AL104+AL105</f>
        <v>0</v>
      </c>
      <c r="AM101" s="51">
        <f t="shared" si="61"/>
        <v>0</v>
      </c>
      <c r="AN101" s="49">
        <f t="shared" si="52"/>
        <v>651</v>
      </c>
      <c r="AO101" s="34">
        <f>SUM(AO102:AO105)</f>
        <v>350</v>
      </c>
      <c r="AP101" s="34">
        <f>SUM(AP102:AP105)</f>
        <v>0</v>
      </c>
      <c r="AQ101" s="49">
        <f t="shared" si="66"/>
        <v>350</v>
      </c>
      <c r="AR101" s="69">
        <f>AR102+AR103+AR104+AR105</f>
        <v>159</v>
      </c>
      <c r="AS101" s="64">
        <f t="shared" si="67"/>
        <v>159</v>
      </c>
      <c r="AT101" s="64">
        <f t="shared" si="68"/>
        <v>509</v>
      </c>
      <c r="AU101" s="34">
        <f>SUM(AU102:AU105)</f>
        <v>430</v>
      </c>
      <c r="AV101" s="64">
        <f t="shared" si="62"/>
        <v>430</v>
      </c>
      <c r="AW101" s="64">
        <f t="shared" si="53"/>
        <v>48461</v>
      </c>
      <c r="AX101" s="84">
        <f t="shared" si="54"/>
        <v>1579</v>
      </c>
      <c r="AY101" s="64">
        <f t="shared" si="63"/>
        <v>50040</v>
      </c>
    </row>
    <row r="102" spans="1:51">
      <c r="A102" s="24" t="s">
        <v>45</v>
      </c>
      <c r="B102" s="36">
        <v>1779</v>
      </c>
      <c r="C102" s="36">
        <v>909</v>
      </c>
      <c r="D102" s="36">
        <v>113</v>
      </c>
      <c r="E102" s="36">
        <v>-2</v>
      </c>
      <c r="F102" s="36">
        <v>68</v>
      </c>
      <c r="G102" s="36">
        <v>189</v>
      </c>
      <c r="H102" s="36">
        <v>560</v>
      </c>
      <c r="I102" s="48">
        <f t="shared" si="56"/>
        <v>3616</v>
      </c>
      <c r="J102" s="53">
        <v>25</v>
      </c>
      <c r="K102" s="50">
        <f t="shared" si="57"/>
        <v>3616</v>
      </c>
      <c r="L102" s="50">
        <f t="shared" si="57"/>
        <v>25</v>
      </c>
      <c r="M102" s="50">
        <f t="shared" si="58"/>
        <v>3641</v>
      </c>
      <c r="N102" s="34">
        <v>1</v>
      </c>
      <c r="O102" s="34">
        <v>7</v>
      </c>
      <c r="P102" s="36"/>
      <c r="Q102" s="53">
        <v>90</v>
      </c>
      <c r="R102" s="64">
        <f t="shared" si="59"/>
        <v>98</v>
      </c>
      <c r="S102" s="53">
        <v>4</v>
      </c>
      <c r="T102" s="34">
        <v>3</v>
      </c>
      <c r="U102" s="57">
        <v>30</v>
      </c>
      <c r="V102" s="57"/>
      <c r="W102" s="34">
        <f t="shared" si="75"/>
        <v>0</v>
      </c>
      <c r="X102" s="67"/>
      <c r="Y102" s="34">
        <f t="shared" si="64"/>
        <v>3</v>
      </c>
      <c r="Z102" s="66">
        <v>3</v>
      </c>
      <c r="AA102" s="34">
        <f t="shared" si="65"/>
        <v>0</v>
      </c>
      <c r="AB102" s="51"/>
      <c r="AC102" s="51"/>
      <c r="AD102" s="65">
        <f t="shared" si="76"/>
        <v>0</v>
      </c>
      <c r="AE102" s="74"/>
      <c r="AF102" s="74"/>
      <c r="AG102" s="77">
        <f t="shared" ref="AG102:AG113" si="78">S102+T102+U102+V102+W102+Y102+AA102+AD102</f>
        <v>40</v>
      </c>
      <c r="AH102" s="65">
        <f t="shared" si="60"/>
        <v>138</v>
      </c>
      <c r="AI102" s="79">
        <v>2</v>
      </c>
      <c r="AJ102" s="53"/>
      <c r="AK102" s="49">
        <f t="shared" si="51"/>
        <v>2</v>
      </c>
      <c r="AL102" s="53"/>
      <c r="AM102" s="51">
        <f t="shared" si="61"/>
        <v>0</v>
      </c>
      <c r="AN102" s="49">
        <f t="shared" ref="AN102:AN113" si="79">AK102+AM102</f>
        <v>2</v>
      </c>
      <c r="AO102" s="36">
        <v>30</v>
      </c>
      <c r="AP102" s="36"/>
      <c r="AQ102" s="49">
        <f t="shared" si="66"/>
        <v>30</v>
      </c>
      <c r="AR102" s="69">
        <v>4</v>
      </c>
      <c r="AS102" s="64">
        <f t="shared" si="67"/>
        <v>4</v>
      </c>
      <c r="AT102" s="64">
        <f t="shared" si="68"/>
        <v>34</v>
      </c>
      <c r="AU102" s="53">
        <v>115</v>
      </c>
      <c r="AV102" s="64">
        <f t="shared" si="62"/>
        <v>115</v>
      </c>
      <c r="AW102" s="64">
        <f t="shared" ref="AW102:AW113" si="80">K102+R102+AK102+AQ102+AV102</f>
        <v>3861</v>
      </c>
      <c r="AX102" s="84">
        <f t="shared" ref="AX102:AX113" si="81">L102+AG102+AM102+AS102</f>
        <v>69</v>
      </c>
      <c r="AY102" s="64">
        <f t="shared" si="63"/>
        <v>3930</v>
      </c>
    </row>
    <row r="103" spans="1:51">
      <c r="A103" s="24" t="s">
        <v>130</v>
      </c>
      <c r="B103" s="36">
        <v>5563</v>
      </c>
      <c r="C103" s="36">
        <v>3234</v>
      </c>
      <c r="D103" s="36">
        <v>376</v>
      </c>
      <c r="E103" s="36">
        <v>-27</v>
      </c>
      <c r="F103" s="36">
        <v>315</v>
      </c>
      <c r="G103" s="36">
        <v>783</v>
      </c>
      <c r="H103" s="36">
        <v>1308</v>
      </c>
      <c r="I103" s="48">
        <f t="shared" si="56"/>
        <v>11552</v>
      </c>
      <c r="J103" s="53">
        <v>22</v>
      </c>
      <c r="K103" s="50">
        <f t="shared" si="57"/>
        <v>11552</v>
      </c>
      <c r="L103" s="50">
        <f t="shared" si="57"/>
        <v>22</v>
      </c>
      <c r="M103" s="50">
        <f t="shared" si="58"/>
        <v>11574</v>
      </c>
      <c r="N103" s="53">
        <v>162</v>
      </c>
      <c r="O103" s="53">
        <v>28</v>
      </c>
      <c r="P103" s="36"/>
      <c r="Q103" s="53">
        <v>256</v>
      </c>
      <c r="R103" s="64">
        <f t="shared" si="59"/>
        <v>446</v>
      </c>
      <c r="S103" s="53">
        <v>81</v>
      </c>
      <c r="T103" s="53">
        <v>158</v>
      </c>
      <c r="U103" s="57">
        <v>30</v>
      </c>
      <c r="V103" s="57"/>
      <c r="W103" s="34">
        <f t="shared" si="75"/>
        <v>0</v>
      </c>
      <c r="X103" s="67"/>
      <c r="Y103" s="34">
        <f t="shared" si="64"/>
        <v>7</v>
      </c>
      <c r="Z103" s="66">
        <v>7</v>
      </c>
      <c r="AA103" s="34">
        <f t="shared" si="65"/>
        <v>0</v>
      </c>
      <c r="AB103" s="51"/>
      <c r="AC103" s="51"/>
      <c r="AD103" s="65">
        <f t="shared" si="76"/>
        <v>0</v>
      </c>
      <c r="AE103" s="74"/>
      <c r="AF103" s="74"/>
      <c r="AG103" s="77">
        <f t="shared" si="78"/>
        <v>276</v>
      </c>
      <c r="AH103" s="65">
        <f t="shared" ref="AH103:AH113" si="82">R103+AG103</f>
        <v>722</v>
      </c>
      <c r="AI103" s="80">
        <v>8</v>
      </c>
      <c r="AJ103" s="53"/>
      <c r="AK103" s="49">
        <f t="shared" si="51"/>
        <v>8</v>
      </c>
      <c r="AL103" s="53"/>
      <c r="AM103" s="51">
        <f t="shared" si="61"/>
        <v>0</v>
      </c>
      <c r="AN103" s="49">
        <f t="shared" si="79"/>
        <v>8</v>
      </c>
      <c r="AO103" s="36">
        <v>70</v>
      </c>
      <c r="AP103" s="36"/>
      <c r="AQ103" s="49">
        <f t="shared" si="66"/>
        <v>70</v>
      </c>
      <c r="AR103" s="69">
        <v>45</v>
      </c>
      <c r="AS103" s="64">
        <f t="shared" si="67"/>
        <v>45</v>
      </c>
      <c r="AT103" s="64">
        <f t="shared" si="68"/>
        <v>115</v>
      </c>
      <c r="AU103" s="53">
        <v>63</v>
      </c>
      <c r="AV103" s="64">
        <f t="shared" si="62"/>
        <v>63</v>
      </c>
      <c r="AW103" s="64">
        <f t="shared" si="80"/>
        <v>12139</v>
      </c>
      <c r="AX103" s="84">
        <f t="shared" si="81"/>
        <v>343</v>
      </c>
      <c r="AY103" s="64">
        <f t="shared" si="63"/>
        <v>12482</v>
      </c>
    </row>
    <row r="104" spans="1:51">
      <c r="A104" s="24" t="s">
        <v>131</v>
      </c>
      <c r="B104" s="36">
        <v>4364</v>
      </c>
      <c r="C104" s="36">
        <v>3667</v>
      </c>
      <c r="D104" s="36">
        <v>823</v>
      </c>
      <c r="E104" s="36">
        <v>-200</v>
      </c>
      <c r="F104" s="36">
        <v>602</v>
      </c>
      <c r="G104" s="36">
        <v>1412</v>
      </c>
      <c r="H104" s="36">
        <v>3203</v>
      </c>
      <c r="I104" s="48">
        <f t="shared" si="56"/>
        <v>13871</v>
      </c>
      <c r="J104" s="53">
        <v>61</v>
      </c>
      <c r="K104" s="50">
        <f t="shared" si="57"/>
        <v>13871</v>
      </c>
      <c r="L104" s="50">
        <f t="shared" si="57"/>
        <v>61</v>
      </c>
      <c r="M104" s="50">
        <f t="shared" si="58"/>
        <v>13932</v>
      </c>
      <c r="N104" s="53">
        <v>175</v>
      </c>
      <c r="O104" s="53">
        <v>28</v>
      </c>
      <c r="P104" s="36"/>
      <c r="Q104" s="53">
        <v>471</v>
      </c>
      <c r="R104" s="64">
        <f t="shared" si="59"/>
        <v>674</v>
      </c>
      <c r="S104" s="53">
        <v>64</v>
      </c>
      <c r="T104" s="53">
        <v>192</v>
      </c>
      <c r="U104" s="57">
        <v>120</v>
      </c>
      <c r="V104" s="57"/>
      <c r="W104" s="34">
        <f t="shared" si="75"/>
        <v>108</v>
      </c>
      <c r="X104" s="67">
        <v>108</v>
      </c>
      <c r="Y104" s="34">
        <f t="shared" si="64"/>
        <v>7</v>
      </c>
      <c r="Z104" s="66">
        <v>7</v>
      </c>
      <c r="AA104" s="34">
        <f t="shared" si="65"/>
        <v>0</v>
      </c>
      <c r="AB104" s="51"/>
      <c r="AC104" s="51"/>
      <c r="AD104" s="65">
        <f t="shared" si="76"/>
        <v>0</v>
      </c>
      <c r="AE104" s="74"/>
      <c r="AF104" s="74"/>
      <c r="AG104" s="77">
        <f t="shared" si="78"/>
        <v>491</v>
      </c>
      <c r="AH104" s="65">
        <f t="shared" si="82"/>
        <v>1165</v>
      </c>
      <c r="AI104" s="80">
        <v>14</v>
      </c>
      <c r="AJ104" s="53"/>
      <c r="AK104" s="49">
        <f t="shared" si="51"/>
        <v>14</v>
      </c>
      <c r="AL104" s="53"/>
      <c r="AM104" s="51">
        <f t="shared" si="61"/>
        <v>0</v>
      </c>
      <c r="AN104" s="49">
        <f t="shared" si="79"/>
        <v>14</v>
      </c>
      <c r="AO104" s="36">
        <v>110</v>
      </c>
      <c r="AP104" s="36"/>
      <c r="AQ104" s="49">
        <f t="shared" si="66"/>
        <v>110</v>
      </c>
      <c r="AR104" s="69">
        <v>61</v>
      </c>
      <c r="AS104" s="64">
        <f t="shared" si="67"/>
        <v>61</v>
      </c>
      <c r="AT104" s="64">
        <f t="shared" si="68"/>
        <v>171</v>
      </c>
      <c r="AU104" s="53">
        <v>102</v>
      </c>
      <c r="AV104" s="64">
        <f t="shared" si="62"/>
        <v>102</v>
      </c>
      <c r="AW104" s="64">
        <f t="shared" si="80"/>
        <v>14771</v>
      </c>
      <c r="AX104" s="84">
        <f t="shared" si="81"/>
        <v>613</v>
      </c>
      <c r="AY104" s="64">
        <f t="shared" si="63"/>
        <v>15384</v>
      </c>
    </row>
    <row r="105" spans="1:51">
      <c r="A105" s="24" t="s">
        <v>132</v>
      </c>
      <c r="B105" s="36">
        <v>5950</v>
      </c>
      <c r="C105" s="36">
        <v>4097</v>
      </c>
      <c r="D105" s="36">
        <v>686</v>
      </c>
      <c r="E105" s="36">
        <v>-101</v>
      </c>
      <c r="F105" s="36">
        <v>469</v>
      </c>
      <c r="G105" s="36">
        <v>1679</v>
      </c>
      <c r="H105" s="36">
        <v>3345</v>
      </c>
      <c r="I105" s="48">
        <f t="shared" si="56"/>
        <v>16125</v>
      </c>
      <c r="J105" s="53">
        <v>23</v>
      </c>
      <c r="K105" s="50">
        <f t="shared" si="57"/>
        <v>16125</v>
      </c>
      <c r="L105" s="50">
        <f t="shared" si="57"/>
        <v>23</v>
      </c>
      <c r="M105" s="50">
        <f t="shared" si="58"/>
        <v>16148</v>
      </c>
      <c r="N105" s="53">
        <v>68</v>
      </c>
      <c r="O105" s="53">
        <v>124</v>
      </c>
      <c r="P105" s="36"/>
      <c r="Q105" s="53">
        <v>456</v>
      </c>
      <c r="R105" s="64">
        <f t="shared" si="59"/>
        <v>648</v>
      </c>
      <c r="S105" s="53">
        <v>81</v>
      </c>
      <c r="T105" s="53">
        <v>175</v>
      </c>
      <c r="U105" s="57">
        <v>210</v>
      </c>
      <c r="V105" s="57"/>
      <c r="W105" s="34">
        <f t="shared" si="75"/>
        <v>0</v>
      </c>
      <c r="X105" s="67"/>
      <c r="Y105" s="34">
        <f t="shared" si="64"/>
        <v>16</v>
      </c>
      <c r="Z105" s="66">
        <v>16</v>
      </c>
      <c r="AA105" s="34">
        <f t="shared" si="65"/>
        <v>0</v>
      </c>
      <c r="AB105" s="51"/>
      <c r="AC105" s="51"/>
      <c r="AD105" s="65">
        <f t="shared" si="76"/>
        <v>0</v>
      </c>
      <c r="AE105" s="74"/>
      <c r="AF105" s="74"/>
      <c r="AG105" s="77">
        <f t="shared" si="78"/>
        <v>482</v>
      </c>
      <c r="AH105" s="65">
        <f t="shared" si="82"/>
        <v>1130</v>
      </c>
      <c r="AI105" s="80">
        <v>12</v>
      </c>
      <c r="AJ105" s="53">
        <v>615</v>
      </c>
      <c r="AK105" s="49">
        <f t="shared" si="51"/>
        <v>627</v>
      </c>
      <c r="AL105" s="53"/>
      <c r="AM105" s="51">
        <f t="shared" si="61"/>
        <v>0</v>
      </c>
      <c r="AN105" s="49">
        <f t="shared" si="79"/>
        <v>627</v>
      </c>
      <c r="AO105" s="36">
        <v>140</v>
      </c>
      <c r="AP105" s="36"/>
      <c r="AQ105" s="49">
        <f t="shared" si="66"/>
        <v>140</v>
      </c>
      <c r="AR105" s="69">
        <v>49</v>
      </c>
      <c r="AS105" s="64">
        <f t="shared" si="67"/>
        <v>49</v>
      </c>
      <c r="AT105" s="64">
        <f t="shared" si="68"/>
        <v>189</v>
      </c>
      <c r="AU105" s="53">
        <v>150</v>
      </c>
      <c r="AV105" s="64">
        <f t="shared" si="62"/>
        <v>150</v>
      </c>
      <c r="AW105" s="64">
        <f t="shared" si="80"/>
        <v>17690</v>
      </c>
      <c r="AX105" s="84">
        <f t="shared" si="81"/>
        <v>554</v>
      </c>
      <c r="AY105" s="64">
        <f t="shared" si="63"/>
        <v>18244</v>
      </c>
    </row>
    <row r="106" s="17" customFormat="1" spans="1:51">
      <c r="A106" s="37" t="s">
        <v>133</v>
      </c>
      <c r="B106" s="36">
        <v>7323</v>
      </c>
      <c r="C106" s="36">
        <v>6109</v>
      </c>
      <c r="D106" s="36">
        <v>1451</v>
      </c>
      <c r="E106" s="36">
        <v>-291</v>
      </c>
      <c r="F106" s="36">
        <v>1439</v>
      </c>
      <c r="G106" s="36">
        <v>1563</v>
      </c>
      <c r="H106" s="36">
        <v>4012</v>
      </c>
      <c r="I106" s="48">
        <f t="shared" si="56"/>
        <v>21606</v>
      </c>
      <c r="J106" s="53">
        <v>67</v>
      </c>
      <c r="K106" s="50">
        <f t="shared" si="57"/>
        <v>21606</v>
      </c>
      <c r="L106" s="50">
        <f t="shared" si="57"/>
        <v>67</v>
      </c>
      <c r="M106" s="50">
        <f t="shared" si="58"/>
        <v>21673</v>
      </c>
      <c r="N106" s="53">
        <v>194</v>
      </c>
      <c r="O106" s="53">
        <v>57</v>
      </c>
      <c r="P106" s="36">
        <v>0</v>
      </c>
      <c r="Q106" s="53">
        <v>653</v>
      </c>
      <c r="R106" s="64">
        <f t="shared" si="59"/>
        <v>904</v>
      </c>
      <c r="S106" s="64">
        <v>194</v>
      </c>
      <c r="T106" s="64">
        <v>241</v>
      </c>
      <c r="U106" s="64">
        <v>120</v>
      </c>
      <c r="V106" s="64"/>
      <c r="W106" s="34">
        <f t="shared" si="75"/>
        <v>0</v>
      </c>
      <c r="X106" s="67"/>
      <c r="Y106" s="34">
        <f t="shared" si="64"/>
        <v>8</v>
      </c>
      <c r="Z106" s="64">
        <v>8</v>
      </c>
      <c r="AA106" s="34">
        <f t="shared" si="65"/>
        <v>0</v>
      </c>
      <c r="AB106" s="64"/>
      <c r="AC106" s="64"/>
      <c r="AD106" s="65">
        <f t="shared" si="76"/>
        <v>0</v>
      </c>
      <c r="AE106" s="98">
        <v>0</v>
      </c>
      <c r="AF106" s="98">
        <v>0</v>
      </c>
      <c r="AG106" s="77">
        <f t="shared" si="78"/>
        <v>563</v>
      </c>
      <c r="AH106" s="65">
        <f t="shared" si="82"/>
        <v>1467</v>
      </c>
      <c r="AI106" s="65">
        <v>25</v>
      </c>
      <c r="AJ106" s="65">
        <v>0</v>
      </c>
      <c r="AK106" s="49">
        <f t="shared" si="51"/>
        <v>25</v>
      </c>
      <c r="AL106" s="53">
        <v>600</v>
      </c>
      <c r="AM106" s="51">
        <f t="shared" si="61"/>
        <v>600</v>
      </c>
      <c r="AN106" s="49">
        <f t="shared" si="79"/>
        <v>625</v>
      </c>
      <c r="AO106" s="36">
        <v>200</v>
      </c>
      <c r="AP106" s="36"/>
      <c r="AQ106" s="49">
        <f t="shared" si="66"/>
        <v>200</v>
      </c>
      <c r="AR106" s="69">
        <v>151</v>
      </c>
      <c r="AS106" s="64">
        <f t="shared" si="67"/>
        <v>151</v>
      </c>
      <c r="AT106" s="64">
        <f t="shared" si="68"/>
        <v>351</v>
      </c>
      <c r="AU106" s="53">
        <v>189</v>
      </c>
      <c r="AV106" s="64">
        <f t="shared" si="62"/>
        <v>189</v>
      </c>
      <c r="AW106" s="64">
        <f t="shared" si="80"/>
        <v>22924</v>
      </c>
      <c r="AX106" s="84">
        <f t="shared" si="81"/>
        <v>1381</v>
      </c>
      <c r="AY106" s="64">
        <f t="shared" si="63"/>
        <v>24305</v>
      </c>
    </row>
    <row r="107" s="17" customFormat="1" spans="1:51">
      <c r="A107" s="37" t="s">
        <v>134</v>
      </c>
      <c r="B107" s="40">
        <v>8113</v>
      </c>
      <c r="C107" s="36">
        <v>6155</v>
      </c>
      <c r="D107" s="40">
        <v>1376</v>
      </c>
      <c r="E107" s="40">
        <v>-494</v>
      </c>
      <c r="F107" s="40">
        <v>905</v>
      </c>
      <c r="G107" s="40">
        <v>2010</v>
      </c>
      <c r="H107" s="85">
        <v>4147</v>
      </c>
      <c r="I107" s="48">
        <f t="shared" si="56"/>
        <v>22212</v>
      </c>
      <c r="J107" s="53">
        <v>61</v>
      </c>
      <c r="K107" s="50">
        <f t="shared" si="57"/>
        <v>22212</v>
      </c>
      <c r="L107" s="50">
        <f t="shared" si="57"/>
        <v>61</v>
      </c>
      <c r="M107" s="50">
        <f t="shared" si="58"/>
        <v>22273</v>
      </c>
      <c r="N107" s="53">
        <v>173</v>
      </c>
      <c r="O107" s="53">
        <v>130</v>
      </c>
      <c r="P107" s="40">
        <v>0</v>
      </c>
      <c r="Q107" s="53">
        <v>573</v>
      </c>
      <c r="R107" s="64">
        <f t="shared" si="59"/>
        <v>876</v>
      </c>
      <c r="S107" s="64">
        <v>98</v>
      </c>
      <c r="T107" s="64">
        <v>188</v>
      </c>
      <c r="U107" s="64">
        <v>210</v>
      </c>
      <c r="V107" s="64"/>
      <c r="W107" s="34">
        <f t="shared" si="75"/>
        <v>108</v>
      </c>
      <c r="X107" s="67">
        <v>108</v>
      </c>
      <c r="Y107" s="34">
        <f t="shared" si="64"/>
        <v>0</v>
      </c>
      <c r="Z107" s="64">
        <v>0</v>
      </c>
      <c r="AA107" s="34">
        <f t="shared" si="65"/>
        <v>0</v>
      </c>
      <c r="AB107" s="64"/>
      <c r="AC107" s="64"/>
      <c r="AD107" s="65">
        <f t="shared" si="76"/>
        <v>0</v>
      </c>
      <c r="AE107" s="98">
        <v>0</v>
      </c>
      <c r="AF107" s="98">
        <v>0</v>
      </c>
      <c r="AG107" s="77">
        <f t="shared" si="78"/>
        <v>604</v>
      </c>
      <c r="AH107" s="65">
        <f t="shared" si="82"/>
        <v>1480</v>
      </c>
      <c r="AI107" s="65">
        <v>26</v>
      </c>
      <c r="AJ107" s="65">
        <v>75</v>
      </c>
      <c r="AK107" s="49">
        <f t="shared" si="51"/>
        <v>101</v>
      </c>
      <c r="AL107" s="53"/>
      <c r="AM107" s="51">
        <f t="shared" si="61"/>
        <v>0</v>
      </c>
      <c r="AN107" s="49">
        <f t="shared" si="79"/>
        <v>101</v>
      </c>
      <c r="AO107" s="85">
        <v>240</v>
      </c>
      <c r="AP107" s="85"/>
      <c r="AQ107" s="49">
        <f t="shared" si="66"/>
        <v>240</v>
      </c>
      <c r="AR107" s="69">
        <v>129</v>
      </c>
      <c r="AS107" s="64">
        <f t="shared" si="67"/>
        <v>129</v>
      </c>
      <c r="AT107" s="64">
        <f t="shared" si="68"/>
        <v>369</v>
      </c>
      <c r="AU107" s="53">
        <v>202</v>
      </c>
      <c r="AV107" s="64">
        <f t="shared" si="62"/>
        <v>202</v>
      </c>
      <c r="AW107" s="64">
        <f t="shared" si="80"/>
        <v>23631</v>
      </c>
      <c r="AX107" s="84">
        <f t="shared" si="81"/>
        <v>794</v>
      </c>
      <c r="AY107" s="64">
        <f t="shared" si="63"/>
        <v>24425</v>
      </c>
    </row>
    <row r="108" s="17" customFormat="1" spans="1:51">
      <c r="A108" s="37" t="s">
        <v>135</v>
      </c>
      <c r="B108" s="86">
        <v>7913</v>
      </c>
      <c r="C108" s="36">
        <v>5149</v>
      </c>
      <c r="D108" s="86">
        <v>794</v>
      </c>
      <c r="E108" s="86">
        <v>-106</v>
      </c>
      <c r="F108" s="86">
        <v>1092</v>
      </c>
      <c r="G108" s="86">
        <v>1165</v>
      </c>
      <c r="H108" s="86">
        <v>2598</v>
      </c>
      <c r="I108" s="48">
        <f t="shared" si="56"/>
        <v>18605</v>
      </c>
      <c r="J108" s="53">
        <v>50</v>
      </c>
      <c r="K108" s="50">
        <f t="shared" si="57"/>
        <v>18605</v>
      </c>
      <c r="L108" s="50">
        <f t="shared" si="57"/>
        <v>50</v>
      </c>
      <c r="M108" s="50">
        <f t="shared" si="58"/>
        <v>18655</v>
      </c>
      <c r="N108" s="53">
        <v>219</v>
      </c>
      <c r="O108" s="53">
        <v>47</v>
      </c>
      <c r="P108" s="86">
        <v>0</v>
      </c>
      <c r="Q108" s="53">
        <v>458</v>
      </c>
      <c r="R108" s="64">
        <f t="shared" si="59"/>
        <v>724</v>
      </c>
      <c r="S108" s="64">
        <v>177</v>
      </c>
      <c r="T108" s="64">
        <v>305</v>
      </c>
      <c r="U108" s="64">
        <v>90</v>
      </c>
      <c r="V108" s="64"/>
      <c r="W108" s="34">
        <f t="shared" si="75"/>
        <v>0</v>
      </c>
      <c r="X108" s="67"/>
      <c r="Y108" s="34">
        <f t="shared" si="64"/>
        <v>0</v>
      </c>
      <c r="Z108" s="64">
        <v>0</v>
      </c>
      <c r="AA108" s="34">
        <f t="shared" si="65"/>
        <v>0</v>
      </c>
      <c r="AB108" s="64"/>
      <c r="AC108" s="64"/>
      <c r="AD108" s="65">
        <f t="shared" si="76"/>
        <v>0</v>
      </c>
      <c r="AE108" s="98">
        <v>0</v>
      </c>
      <c r="AF108" s="98">
        <v>0</v>
      </c>
      <c r="AG108" s="77">
        <f t="shared" si="78"/>
        <v>572</v>
      </c>
      <c r="AH108" s="65">
        <f t="shared" si="82"/>
        <v>1296</v>
      </c>
      <c r="AI108" s="65">
        <v>14</v>
      </c>
      <c r="AJ108" s="65">
        <v>0</v>
      </c>
      <c r="AK108" s="49">
        <f t="shared" si="51"/>
        <v>14</v>
      </c>
      <c r="AL108" s="53">
        <v>300</v>
      </c>
      <c r="AM108" s="51">
        <f t="shared" si="61"/>
        <v>300</v>
      </c>
      <c r="AN108" s="49">
        <f t="shared" si="79"/>
        <v>314</v>
      </c>
      <c r="AO108" s="86">
        <v>170</v>
      </c>
      <c r="AP108" s="86"/>
      <c r="AQ108" s="49">
        <f t="shared" si="66"/>
        <v>170</v>
      </c>
      <c r="AR108" s="69">
        <v>110</v>
      </c>
      <c r="AS108" s="64">
        <f t="shared" si="67"/>
        <v>110</v>
      </c>
      <c r="AT108" s="64">
        <f t="shared" si="68"/>
        <v>280</v>
      </c>
      <c r="AU108" s="53">
        <v>172</v>
      </c>
      <c r="AV108" s="64">
        <f t="shared" si="62"/>
        <v>172</v>
      </c>
      <c r="AW108" s="64">
        <f t="shared" si="80"/>
        <v>19685</v>
      </c>
      <c r="AX108" s="84">
        <f t="shared" si="81"/>
        <v>1032</v>
      </c>
      <c r="AY108" s="64">
        <f t="shared" si="63"/>
        <v>20717</v>
      </c>
    </row>
    <row r="109" s="17" customFormat="1" spans="1:51">
      <c r="A109" s="37" t="s">
        <v>136</v>
      </c>
      <c r="B109" s="40">
        <v>1396</v>
      </c>
      <c r="C109" s="36">
        <v>1082</v>
      </c>
      <c r="D109" s="40">
        <v>123</v>
      </c>
      <c r="E109" s="40">
        <v>-44</v>
      </c>
      <c r="F109" s="40">
        <v>101</v>
      </c>
      <c r="G109" s="40">
        <v>271</v>
      </c>
      <c r="H109" s="85">
        <v>545</v>
      </c>
      <c r="I109" s="48">
        <f t="shared" si="56"/>
        <v>3474</v>
      </c>
      <c r="J109" s="53">
        <v>34</v>
      </c>
      <c r="K109" s="50">
        <f t="shared" si="57"/>
        <v>3474</v>
      </c>
      <c r="L109" s="50">
        <f t="shared" si="57"/>
        <v>34</v>
      </c>
      <c r="M109" s="50">
        <f t="shared" si="58"/>
        <v>3508</v>
      </c>
      <c r="N109" s="53">
        <v>31</v>
      </c>
      <c r="O109" s="53">
        <v>17</v>
      </c>
      <c r="P109" s="40">
        <v>0</v>
      </c>
      <c r="Q109" s="53">
        <v>98</v>
      </c>
      <c r="R109" s="64">
        <f t="shared" si="59"/>
        <v>146</v>
      </c>
      <c r="S109" s="64">
        <v>52</v>
      </c>
      <c r="T109" s="64">
        <v>79</v>
      </c>
      <c r="U109" s="64">
        <v>80</v>
      </c>
      <c r="V109" s="64"/>
      <c r="W109" s="34">
        <f t="shared" si="75"/>
        <v>108</v>
      </c>
      <c r="X109" s="67">
        <v>108</v>
      </c>
      <c r="Y109" s="34">
        <f t="shared" si="64"/>
        <v>6</v>
      </c>
      <c r="Z109" s="64">
        <v>6</v>
      </c>
      <c r="AA109" s="34">
        <f t="shared" si="65"/>
        <v>0</v>
      </c>
      <c r="AB109" s="64"/>
      <c r="AC109" s="64"/>
      <c r="AD109" s="65">
        <f t="shared" si="76"/>
        <v>0</v>
      </c>
      <c r="AE109" s="98">
        <v>0</v>
      </c>
      <c r="AF109" s="98">
        <v>0</v>
      </c>
      <c r="AG109" s="77">
        <f t="shared" si="78"/>
        <v>325</v>
      </c>
      <c r="AH109" s="65">
        <f t="shared" si="82"/>
        <v>471</v>
      </c>
      <c r="AI109" s="65">
        <v>3</v>
      </c>
      <c r="AJ109" s="65">
        <v>0</v>
      </c>
      <c r="AK109" s="49">
        <f t="shared" si="51"/>
        <v>3</v>
      </c>
      <c r="AL109" s="53">
        <v>0</v>
      </c>
      <c r="AM109" s="51">
        <f t="shared" si="61"/>
        <v>0</v>
      </c>
      <c r="AN109" s="49">
        <f t="shared" si="79"/>
        <v>3</v>
      </c>
      <c r="AO109" s="85">
        <v>40</v>
      </c>
      <c r="AP109" s="85"/>
      <c r="AQ109" s="49">
        <f t="shared" si="66"/>
        <v>40</v>
      </c>
      <c r="AR109" s="69">
        <v>17</v>
      </c>
      <c r="AS109" s="64">
        <f t="shared" si="67"/>
        <v>17</v>
      </c>
      <c r="AT109" s="64">
        <f t="shared" si="68"/>
        <v>57</v>
      </c>
      <c r="AU109" s="53">
        <v>44</v>
      </c>
      <c r="AV109" s="64">
        <f t="shared" si="62"/>
        <v>44</v>
      </c>
      <c r="AW109" s="64">
        <f t="shared" si="80"/>
        <v>3707</v>
      </c>
      <c r="AX109" s="84">
        <f t="shared" si="81"/>
        <v>376</v>
      </c>
      <c r="AY109" s="64">
        <f t="shared" si="63"/>
        <v>4083</v>
      </c>
    </row>
    <row r="110" s="17" customFormat="1" spans="1:51">
      <c r="A110" s="87" t="s">
        <v>137</v>
      </c>
      <c r="B110" s="88">
        <f t="shared" ref="B110:H110" si="83">SUM(B111:B113)</f>
        <v>0</v>
      </c>
      <c r="C110" s="88">
        <f t="shared" si="83"/>
        <v>0</v>
      </c>
      <c r="D110" s="88">
        <f t="shared" si="83"/>
        <v>0</v>
      </c>
      <c r="E110" s="88">
        <f t="shared" si="83"/>
        <v>0</v>
      </c>
      <c r="F110" s="88">
        <f t="shared" si="83"/>
        <v>0</v>
      </c>
      <c r="G110" s="88">
        <f t="shared" si="83"/>
        <v>0</v>
      </c>
      <c r="H110" s="88">
        <f t="shared" si="83"/>
        <v>0</v>
      </c>
      <c r="I110" s="48">
        <f t="shared" si="56"/>
        <v>0</v>
      </c>
      <c r="J110" s="88">
        <f>SUM(J111:J113)</f>
        <v>0</v>
      </c>
      <c r="K110" s="50">
        <f t="shared" si="57"/>
        <v>0</v>
      </c>
      <c r="L110" s="50">
        <f t="shared" si="57"/>
        <v>0</v>
      </c>
      <c r="M110" s="50">
        <f t="shared" si="58"/>
        <v>0</v>
      </c>
      <c r="N110" s="40">
        <f>SUM(N111:N113)</f>
        <v>0</v>
      </c>
      <c r="O110" s="40"/>
      <c r="P110" s="40">
        <f>SUM(P111:P113)</f>
        <v>0</v>
      </c>
      <c r="Q110" s="40">
        <f>SUM(Q111:Q113)</f>
        <v>0</v>
      </c>
      <c r="R110" s="64">
        <f t="shared" si="59"/>
        <v>0</v>
      </c>
      <c r="S110" s="40"/>
      <c r="T110" s="40"/>
      <c r="U110" s="40"/>
      <c r="V110" s="40"/>
      <c r="W110" s="34">
        <f t="shared" si="75"/>
        <v>0</v>
      </c>
      <c r="X110" s="88">
        <f>X111+X112</f>
        <v>0</v>
      </c>
      <c r="Y110" s="34">
        <f t="shared" si="64"/>
        <v>0</v>
      </c>
      <c r="Z110" s="40"/>
      <c r="AA110" s="40">
        <f t="shared" ref="AA110" si="84">SUM(AA111:AA113)</f>
        <v>0</v>
      </c>
      <c r="AB110" s="40"/>
      <c r="AC110" s="40"/>
      <c r="AD110" s="65">
        <f t="shared" si="76"/>
        <v>245</v>
      </c>
      <c r="AE110" s="99">
        <f>SUM(AE111:AE112)</f>
        <v>245</v>
      </c>
      <c r="AF110" s="99">
        <f>SUM(AF111:AF112)</f>
        <v>0</v>
      </c>
      <c r="AG110" s="77">
        <f t="shared" si="78"/>
        <v>245</v>
      </c>
      <c r="AH110" s="65">
        <f t="shared" si="82"/>
        <v>245</v>
      </c>
      <c r="AI110" s="104">
        <f>SUM(AI111:AI113)</f>
        <v>0</v>
      </c>
      <c r="AJ110" s="40">
        <f>SUM(AJ111:AJ113)</f>
        <v>0</v>
      </c>
      <c r="AK110" s="49">
        <f t="shared" si="51"/>
        <v>0</v>
      </c>
      <c r="AL110" s="40">
        <f>SUM(AL111:AL113)</f>
        <v>0</v>
      </c>
      <c r="AM110" s="51">
        <f t="shared" si="61"/>
        <v>0</v>
      </c>
      <c r="AN110" s="49">
        <f t="shared" si="79"/>
        <v>0</v>
      </c>
      <c r="AO110" s="40">
        <f>SUM(AO111:AO113)</f>
        <v>0</v>
      </c>
      <c r="AP110" s="40">
        <f>SUM(AP111:AP113)</f>
        <v>0</v>
      </c>
      <c r="AQ110" s="49">
        <f t="shared" si="66"/>
        <v>0</v>
      </c>
      <c r="AR110" s="40">
        <f>SUM(AR111:AR113)</f>
        <v>0</v>
      </c>
      <c r="AS110" s="64">
        <f t="shared" si="67"/>
        <v>0</v>
      </c>
      <c r="AT110" s="64">
        <f t="shared" si="68"/>
        <v>0</v>
      </c>
      <c r="AU110" s="40">
        <f>SUM(AU111:AU113)</f>
        <v>0</v>
      </c>
      <c r="AV110" s="64">
        <f t="shared" si="62"/>
        <v>0</v>
      </c>
      <c r="AW110" s="64">
        <f t="shared" si="80"/>
        <v>0</v>
      </c>
      <c r="AX110" s="84">
        <f t="shared" si="81"/>
        <v>245</v>
      </c>
      <c r="AY110" s="64">
        <f t="shared" si="63"/>
        <v>245</v>
      </c>
    </row>
    <row r="111" spans="1:51">
      <c r="A111" s="89" t="s">
        <v>138</v>
      </c>
      <c r="B111" s="66"/>
      <c r="C111" s="66"/>
      <c r="D111" s="66"/>
      <c r="E111" s="66"/>
      <c r="F111" s="66"/>
      <c r="G111" s="66"/>
      <c r="H111" s="90"/>
      <c r="I111" s="48">
        <f t="shared" si="56"/>
        <v>0</v>
      </c>
      <c r="J111" s="90"/>
      <c r="K111" s="50">
        <f t="shared" si="57"/>
        <v>0</v>
      </c>
      <c r="L111" s="50">
        <f t="shared" si="57"/>
        <v>0</v>
      </c>
      <c r="M111" s="50">
        <f t="shared" si="58"/>
        <v>0</v>
      </c>
      <c r="N111" s="66"/>
      <c r="O111" s="66"/>
      <c r="P111" s="66"/>
      <c r="Q111" s="66"/>
      <c r="R111" s="64">
        <f t="shared" si="59"/>
        <v>0</v>
      </c>
      <c r="S111" s="96"/>
      <c r="T111" s="96"/>
      <c r="U111" s="66"/>
      <c r="V111" s="66"/>
      <c r="W111" s="66">
        <v>0</v>
      </c>
      <c r="X111" s="67"/>
      <c r="Y111" s="34">
        <f t="shared" si="64"/>
        <v>0</v>
      </c>
      <c r="Z111" s="66"/>
      <c r="AA111" s="66"/>
      <c r="AB111" s="66"/>
      <c r="AC111" s="66"/>
      <c r="AD111" s="65">
        <f t="shared" si="76"/>
        <v>245</v>
      </c>
      <c r="AE111" s="74">
        <v>245</v>
      </c>
      <c r="AF111" s="74"/>
      <c r="AG111" s="77">
        <f t="shared" si="78"/>
        <v>245</v>
      </c>
      <c r="AH111" s="65">
        <f t="shared" si="82"/>
        <v>245</v>
      </c>
      <c r="AI111" s="105"/>
      <c r="AJ111" s="66"/>
      <c r="AK111" s="49">
        <f t="shared" si="51"/>
        <v>0</v>
      </c>
      <c r="AL111" s="68"/>
      <c r="AM111" s="51">
        <f t="shared" si="61"/>
        <v>0</v>
      </c>
      <c r="AN111" s="49">
        <f t="shared" si="79"/>
        <v>0</v>
      </c>
      <c r="AO111" s="66"/>
      <c r="AP111" s="66"/>
      <c r="AQ111" s="49">
        <f t="shared" si="66"/>
        <v>0</v>
      </c>
      <c r="AR111" s="66"/>
      <c r="AS111" s="64">
        <f t="shared" si="67"/>
        <v>0</v>
      </c>
      <c r="AT111" s="64">
        <f t="shared" si="68"/>
        <v>0</v>
      </c>
      <c r="AU111" s="66">
        <v>0</v>
      </c>
      <c r="AV111" s="64">
        <f t="shared" si="62"/>
        <v>0</v>
      </c>
      <c r="AW111" s="64">
        <f t="shared" si="80"/>
        <v>0</v>
      </c>
      <c r="AX111" s="84">
        <f t="shared" si="81"/>
        <v>245</v>
      </c>
      <c r="AY111" s="64">
        <f t="shared" si="63"/>
        <v>245</v>
      </c>
    </row>
    <row r="112" spans="1:51">
      <c r="A112" s="91" t="s">
        <v>139</v>
      </c>
      <c r="B112" s="92"/>
      <c r="C112" s="92"/>
      <c r="D112" s="92"/>
      <c r="E112" s="92"/>
      <c r="F112" s="92"/>
      <c r="G112" s="92"/>
      <c r="H112" s="92"/>
      <c r="I112" s="48">
        <f t="shared" si="56"/>
        <v>0</v>
      </c>
      <c r="J112" s="92"/>
      <c r="K112" s="50">
        <f t="shared" si="57"/>
        <v>0</v>
      </c>
      <c r="L112" s="50">
        <f t="shared" si="57"/>
        <v>0</v>
      </c>
      <c r="M112" s="50">
        <f t="shared" si="58"/>
        <v>0</v>
      </c>
      <c r="N112" s="94"/>
      <c r="O112" s="94"/>
      <c r="P112" s="94"/>
      <c r="Q112" s="94"/>
      <c r="R112" s="64">
        <f t="shared" si="59"/>
        <v>0</v>
      </c>
      <c r="S112" s="66"/>
      <c r="T112" s="66"/>
      <c r="U112" s="94"/>
      <c r="V112" s="94"/>
      <c r="W112" s="94">
        <v>0</v>
      </c>
      <c r="X112" s="67"/>
      <c r="Y112" s="34">
        <f t="shared" si="64"/>
        <v>0</v>
      </c>
      <c r="Z112" s="100"/>
      <c r="AA112" s="94"/>
      <c r="AB112" s="94"/>
      <c r="AC112" s="94"/>
      <c r="AD112" s="65">
        <f t="shared" si="76"/>
        <v>0</v>
      </c>
      <c r="AE112" s="101"/>
      <c r="AF112" s="101"/>
      <c r="AG112" s="77">
        <f t="shared" si="78"/>
        <v>0</v>
      </c>
      <c r="AH112" s="65">
        <f t="shared" si="82"/>
        <v>0</v>
      </c>
      <c r="AI112" s="106"/>
      <c r="AJ112" s="94"/>
      <c r="AK112" s="49">
        <f t="shared" si="51"/>
        <v>0</v>
      </c>
      <c r="AL112" s="94"/>
      <c r="AM112" s="51">
        <f t="shared" si="61"/>
        <v>0</v>
      </c>
      <c r="AN112" s="49">
        <f t="shared" si="79"/>
        <v>0</v>
      </c>
      <c r="AO112" s="94"/>
      <c r="AP112" s="94"/>
      <c r="AQ112" s="49">
        <f t="shared" si="66"/>
        <v>0</v>
      </c>
      <c r="AR112" s="94"/>
      <c r="AS112" s="64">
        <f t="shared" si="67"/>
        <v>0</v>
      </c>
      <c r="AT112" s="64">
        <f t="shared" si="68"/>
        <v>0</v>
      </c>
      <c r="AU112" s="94">
        <v>0</v>
      </c>
      <c r="AV112" s="64">
        <f t="shared" si="62"/>
        <v>0</v>
      </c>
      <c r="AW112" s="64">
        <f t="shared" si="80"/>
        <v>0</v>
      </c>
      <c r="AX112" s="84">
        <f t="shared" si="81"/>
        <v>0</v>
      </c>
      <c r="AY112" s="64">
        <f t="shared" si="63"/>
        <v>0</v>
      </c>
    </row>
    <row r="113" spans="1:51">
      <c r="A113" s="91"/>
      <c r="B113" s="93"/>
      <c r="C113" s="93"/>
      <c r="D113" s="93"/>
      <c r="E113" s="93"/>
      <c r="F113" s="93"/>
      <c r="G113" s="93"/>
      <c r="H113" s="93"/>
      <c r="I113" s="48">
        <f t="shared" si="56"/>
        <v>0</v>
      </c>
      <c r="J113" s="93"/>
      <c r="K113" s="50">
        <f t="shared" si="57"/>
        <v>0</v>
      </c>
      <c r="L113" s="50">
        <f t="shared" si="57"/>
        <v>0</v>
      </c>
      <c r="M113" s="50">
        <f t="shared" si="58"/>
        <v>0</v>
      </c>
      <c r="N113" s="95"/>
      <c r="O113" s="95"/>
      <c r="P113" s="95"/>
      <c r="Q113" s="95"/>
      <c r="R113" s="64">
        <f t="shared" si="59"/>
        <v>0</v>
      </c>
      <c r="S113" s="66"/>
      <c r="T113" s="66"/>
      <c r="U113" s="95"/>
      <c r="V113" s="95"/>
      <c r="W113" s="95"/>
      <c r="X113" s="97"/>
      <c r="Y113" s="95"/>
      <c r="Z113" s="95"/>
      <c r="AA113" s="95"/>
      <c r="AB113" s="95"/>
      <c r="AC113" s="95"/>
      <c r="AD113" s="95"/>
      <c r="AE113" s="102"/>
      <c r="AF113" s="102"/>
      <c r="AG113" s="77">
        <f t="shared" si="78"/>
        <v>0</v>
      </c>
      <c r="AH113" s="65">
        <f t="shared" si="82"/>
        <v>0</v>
      </c>
      <c r="AI113" s="107"/>
      <c r="AJ113" s="95"/>
      <c r="AK113" s="49">
        <f t="shared" si="51"/>
        <v>0</v>
      </c>
      <c r="AL113" s="95"/>
      <c r="AM113" s="51">
        <f t="shared" si="61"/>
        <v>0</v>
      </c>
      <c r="AN113" s="49">
        <f t="shared" si="79"/>
        <v>0</v>
      </c>
      <c r="AO113" s="95"/>
      <c r="AP113" s="95"/>
      <c r="AQ113" s="49">
        <f t="shared" si="66"/>
        <v>0</v>
      </c>
      <c r="AR113" s="95"/>
      <c r="AS113" s="64">
        <f t="shared" si="67"/>
        <v>0</v>
      </c>
      <c r="AT113" s="64">
        <f t="shared" si="68"/>
        <v>0</v>
      </c>
      <c r="AU113" s="95"/>
      <c r="AV113" s="64">
        <f t="shared" si="62"/>
        <v>0</v>
      </c>
      <c r="AW113" s="64">
        <f t="shared" si="80"/>
        <v>0</v>
      </c>
      <c r="AX113" s="64">
        <f t="shared" si="81"/>
        <v>0</v>
      </c>
      <c r="AY113" s="64">
        <f t="shared" si="63"/>
        <v>0</v>
      </c>
    </row>
  </sheetData>
  <mergeCells count="58">
    <mergeCell ref="B1:AA1"/>
    <mergeCell ref="B2:M2"/>
    <mergeCell ref="N2:AH2"/>
    <mergeCell ref="AI2:AN2"/>
    <mergeCell ref="AO2:AT2"/>
    <mergeCell ref="AU2:AV2"/>
    <mergeCell ref="AW2:AY2"/>
    <mergeCell ref="B3:I3"/>
    <mergeCell ref="N3:R3"/>
    <mergeCell ref="S3:AD3"/>
    <mergeCell ref="AI3:AK3"/>
    <mergeCell ref="AO3:AQ3"/>
    <mergeCell ref="AU3:AV3"/>
    <mergeCell ref="W4:X4"/>
    <mergeCell ref="Y4:Z4"/>
    <mergeCell ref="AA4:AC4"/>
    <mergeCell ref="AD4:AF4"/>
    <mergeCell ref="A2:A5"/>
    <mergeCell ref="B4:B5"/>
    <mergeCell ref="C4:C5"/>
    <mergeCell ref="D4:D5"/>
    <mergeCell ref="E4:E5"/>
    <mergeCell ref="F4:F5"/>
    <mergeCell ref="G4:G5"/>
    <mergeCell ref="H4:H5"/>
    <mergeCell ref="I4:I5"/>
    <mergeCell ref="J4:J5"/>
    <mergeCell ref="K3:K5"/>
    <mergeCell ref="L3:L5"/>
    <mergeCell ref="M3:M5"/>
    <mergeCell ref="N4:N5"/>
    <mergeCell ref="O4:O5"/>
    <mergeCell ref="P4:P5"/>
    <mergeCell ref="Q4:Q5"/>
    <mergeCell ref="R4:R5"/>
    <mergeCell ref="S4:S5"/>
    <mergeCell ref="T4:T5"/>
    <mergeCell ref="U4:U5"/>
    <mergeCell ref="V4:V5"/>
    <mergeCell ref="AG3:AG5"/>
    <mergeCell ref="AH3:AH5"/>
    <mergeCell ref="AI4:AI5"/>
    <mergeCell ref="AJ4:AJ5"/>
    <mergeCell ref="AK4:AK5"/>
    <mergeCell ref="AL4:AL5"/>
    <mergeCell ref="AM3:AM5"/>
    <mergeCell ref="AN3:AN5"/>
    <mergeCell ref="AO4:AO5"/>
    <mergeCell ref="AP4:AP5"/>
    <mergeCell ref="AQ4:AQ5"/>
    <mergeCell ref="AR4:AR5"/>
    <mergeCell ref="AS3:AS5"/>
    <mergeCell ref="AT3:AT5"/>
    <mergeCell ref="AU4:AU5"/>
    <mergeCell ref="AV4:AV5"/>
    <mergeCell ref="AW3:AW5"/>
    <mergeCell ref="AX3:AX5"/>
    <mergeCell ref="AY3:AY5"/>
  </mergeCells>
  <pageMargins left="0.393055555555556" right="0.156944444444444" top="0.748031496062992" bottom="0.748031496062992" header="0.31496062992126" footer="0.31496062992126"/>
  <pageSetup paperSize="258" scale="5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1"/>
  <sheetViews>
    <sheetView topLeftCell="A88" workbookViewId="0">
      <selection activeCell="I94" sqref="I94"/>
    </sheetView>
  </sheetViews>
  <sheetFormatPr defaultColWidth="9" defaultRowHeight="14.25" outlineLevelCol="6"/>
  <cols>
    <col min="1" max="1" width="23.25" customWidth="1"/>
    <col min="2" max="7" width="9.625" customWidth="1"/>
  </cols>
  <sheetData>
    <row r="1" ht="33.6" customHeight="1" spans="1:7">
      <c r="A1" s="2" t="s">
        <v>140</v>
      </c>
      <c r="B1" s="2"/>
      <c r="C1" s="2"/>
      <c r="D1" s="2"/>
      <c r="E1" s="2"/>
      <c r="F1" s="2"/>
      <c r="G1" s="2"/>
    </row>
    <row r="2" ht="30" customHeight="1" spans="1:7">
      <c r="A2" s="3" t="s">
        <v>141</v>
      </c>
      <c r="B2" s="4" t="s">
        <v>2</v>
      </c>
      <c r="C2" s="4" t="s">
        <v>3</v>
      </c>
      <c r="D2" s="4" t="s">
        <v>4</v>
      </c>
      <c r="E2" s="4" t="s">
        <v>5</v>
      </c>
      <c r="F2" s="4" t="s">
        <v>142</v>
      </c>
      <c r="G2" s="4" t="s">
        <v>7</v>
      </c>
    </row>
    <row r="3" ht="22.9" customHeight="1" spans="1:7">
      <c r="A3" s="5" t="s">
        <v>143</v>
      </c>
      <c r="B3" s="6">
        <f>对账单!M6</f>
        <v>1206768</v>
      </c>
      <c r="C3" s="6">
        <f>对账单!AH6</f>
        <v>90667</v>
      </c>
      <c r="D3" s="6">
        <f>对账单!AN6</f>
        <v>15517</v>
      </c>
      <c r="E3" s="6">
        <f>对账单!AT6</f>
        <v>15350</v>
      </c>
      <c r="F3" s="6">
        <f>对账单!AV6</f>
        <v>10000</v>
      </c>
      <c r="G3" s="7">
        <f>SUM(B3:F3)</f>
        <v>1338302</v>
      </c>
    </row>
    <row r="4" spans="1:7">
      <c r="A4" s="8" t="s">
        <v>144</v>
      </c>
      <c r="B4" s="7">
        <f>SUM(B5,B11,B15,B24,B33,B44,B53:B54,B60,B69,B81,B89,B99,B104:B108)</f>
        <v>1206768</v>
      </c>
      <c r="C4" s="7">
        <f>SUM(C5,C11,C15,C24,C33,C44,C53:C54,C60,C69,C81,C89,C99,C104:C108)</f>
        <v>90667</v>
      </c>
      <c r="D4" s="7">
        <f>SUM(D5,D11,D15,D24,D33,D44,D53:D54,D60,D69,D81,D89,D99,D104:D108)</f>
        <v>15517</v>
      </c>
      <c r="E4" s="7">
        <f>SUM(E5,E11,E15,E24,E33,E44,E53:E54,E60,E69,E81,E89,E99,E104:E108)</f>
        <v>15350</v>
      </c>
      <c r="F4" s="7">
        <f t="shared" ref="F4:G4" si="0">SUM(F5,F11,F15,F24,F33,F44,F53:F54,F60,F69,F81,F89,F99,F104:F108)</f>
        <v>10000</v>
      </c>
      <c r="G4" s="7">
        <f t="shared" si="0"/>
        <v>1338302</v>
      </c>
    </row>
    <row r="5" s="1" customFormat="1" spans="1:7">
      <c r="A5" s="9" t="s">
        <v>44</v>
      </c>
      <c r="B5" s="6">
        <f>对账单!M7</f>
        <v>66735</v>
      </c>
      <c r="C5" s="6">
        <f>对账单!AH7</f>
        <v>5254</v>
      </c>
      <c r="D5" s="6">
        <f>对账单!AN7</f>
        <v>152</v>
      </c>
      <c r="E5" s="6">
        <f>对账单!AT7</f>
        <v>1100</v>
      </c>
      <c r="F5" s="6">
        <f>对账单!AV7</f>
        <v>507</v>
      </c>
      <c r="G5" s="7">
        <f>SUM(B5:F5)</f>
        <v>73748</v>
      </c>
    </row>
    <row r="6" spans="1:7">
      <c r="A6" s="10" t="s">
        <v>45</v>
      </c>
      <c r="B6" s="6">
        <f>对账单!M8</f>
        <v>31058</v>
      </c>
      <c r="C6" s="6">
        <f>对账单!AH8</f>
        <v>2155</v>
      </c>
      <c r="D6" s="6">
        <f>对账单!AN8</f>
        <v>152</v>
      </c>
      <c r="E6" s="6">
        <f>对账单!AT8</f>
        <v>542</v>
      </c>
      <c r="F6" s="6">
        <f>对账单!AV8</f>
        <v>140</v>
      </c>
      <c r="G6" s="7">
        <f>SUM(B6:F6)</f>
        <v>34047</v>
      </c>
    </row>
    <row r="7" spans="1:7">
      <c r="A7" s="10" t="s">
        <v>46</v>
      </c>
      <c r="B7" s="6">
        <f>对账单!M9</f>
        <v>5529</v>
      </c>
      <c r="C7" s="6">
        <f>对账单!AH9</f>
        <v>464</v>
      </c>
      <c r="D7" s="6">
        <f>对账单!AN9</f>
        <v>0</v>
      </c>
      <c r="E7" s="6">
        <f>对账单!AT9</f>
        <v>120</v>
      </c>
      <c r="F7" s="6">
        <f>对账单!AV9</f>
        <v>80</v>
      </c>
      <c r="G7" s="7">
        <f t="shared" ref="G7:G68" si="1">SUM(B7:F7)</f>
        <v>6193</v>
      </c>
    </row>
    <row r="8" spans="1:7">
      <c r="A8" s="10" t="s">
        <v>47</v>
      </c>
      <c r="B8" s="6">
        <f>对账单!M10</f>
        <v>4066</v>
      </c>
      <c r="C8" s="6">
        <f>对账单!AH10</f>
        <v>634</v>
      </c>
      <c r="D8" s="6">
        <f>对账单!AN10</f>
        <v>0</v>
      </c>
      <c r="E8" s="6">
        <f>对账单!AT10</f>
        <v>125</v>
      </c>
      <c r="F8" s="6">
        <f>对账单!AV10</f>
        <v>65</v>
      </c>
      <c r="G8" s="7">
        <f t="shared" si="1"/>
        <v>4890</v>
      </c>
    </row>
    <row r="9" spans="1:7">
      <c r="A9" s="10" t="s">
        <v>48</v>
      </c>
      <c r="B9" s="6">
        <f>对账单!M11</f>
        <v>12114</v>
      </c>
      <c r="C9" s="6">
        <f>对账单!AH11</f>
        <v>857</v>
      </c>
      <c r="D9" s="6">
        <f>对账单!AN11</f>
        <v>0</v>
      </c>
      <c r="E9" s="6">
        <f>对账单!AT11</f>
        <v>152</v>
      </c>
      <c r="F9" s="6">
        <f>对账单!AV11</f>
        <v>99</v>
      </c>
      <c r="G9" s="7">
        <f t="shared" si="1"/>
        <v>13222</v>
      </c>
    </row>
    <row r="10" spans="1:7">
      <c r="A10" s="10" t="s">
        <v>49</v>
      </c>
      <c r="B10" s="6">
        <f>对账单!M12</f>
        <v>13968</v>
      </c>
      <c r="C10" s="6">
        <f>对账单!AH12</f>
        <v>1144</v>
      </c>
      <c r="D10" s="6">
        <f>对账单!AN12</f>
        <v>0</v>
      </c>
      <c r="E10" s="6">
        <f>对账单!AT12</f>
        <v>161</v>
      </c>
      <c r="F10" s="6">
        <f>对账单!AV12</f>
        <v>123</v>
      </c>
      <c r="G10" s="7">
        <f t="shared" si="1"/>
        <v>15396</v>
      </c>
    </row>
    <row r="11" s="1" customFormat="1" spans="1:7">
      <c r="A11" s="11" t="s">
        <v>50</v>
      </c>
      <c r="B11" s="6">
        <f>对账单!M13</f>
        <v>53569</v>
      </c>
      <c r="C11" s="6">
        <f>对账单!AH13</f>
        <v>3686</v>
      </c>
      <c r="D11" s="6">
        <f>对账单!AN13</f>
        <v>607</v>
      </c>
      <c r="E11" s="6">
        <f>对账单!AT13</f>
        <v>687</v>
      </c>
      <c r="F11" s="6">
        <f>对账单!AV13</f>
        <v>365</v>
      </c>
      <c r="G11" s="7">
        <f t="shared" si="1"/>
        <v>58914</v>
      </c>
    </row>
    <row r="12" spans="1:7">
      <c r="A12" s="12" t="s">
        <v>45</v>
      </c>
      <c r="B12" s="6">
        <f>对账单!M14</f>
        <v>17162</v>
      </c>
      <c r="C12" s="6">
        <f>对账单!AH14</f>
        <v>1470</v>
      </c>
      <c r="D12" s="6">
        <f>对账单!AN14</f>
        <v>384</v>
      </c>
      <c r="E12" s="6">
        <f>对账单!AT14</f>
        <v>196</v>
      </c>
      <c r="F12" s="6">
        <f>对账单!AV14</f>
        <v>115</v>
      </c>
      <c r="G12" s="7">
        <f t="shared" si="1"/>
        <v>19327</v>
      </c>
    </row>
    <row r="13" spans="1:7">
      <c r="A13" s="12" t="s">
        <v>51</v>
      </c>
      <c r="B13" s="6">
        <f>对账单!M15</f>
        <v>13833</v>
      </c>
      <c r="C13" s="6">
        <f>对账单!AH15</f>
        <v>1177</v>
      </c>
      <c r="D13" s="6">
        <f>对账单!AN15</f>
        <v>208</v>
      </c>
      <c r="E13" s="6">
        <f>对账单!AT15</f>
        <v>234</v>
      </c>
      <c r="F13" s="6">
        <f>对账单!AV15</f>
        <v>89</v>
      </c>
      <c r="G13" s="7">
        <f t="shared" si="1"/>
        <v>15541</v>
      </c>
    </row>
    <row r="14" spans="1:7">
      <c r="A14" s="12" t="s">
        <v>52</v>
      </c>
      <c r="B14" s="6">
        <f>对账单!M16</f>
        <v>22574</v>
      </c>
      <c r="C14" s="6">
        <f>对账单!AH16</f>
        <v>1039</v>
      </c>
      <c r="D14" s="6">
        <f>对账单!AN16</f>
        <v>15</v>
      </c>
      <c r="E14" s="6">
        <f>对账单!AT16</f>
        <v>257</v>
      </c>
      <c r="F14" s="6">
        <f>对账单!AV16</f>
        <v>161</v>
      </c>
      <c r="G14" s="7">
        <f t="shared" si="1"/>
        <v>24046</v>
      </c>
    </row>
    <row r="15" s="1" customFormat="1" spans="1:7">
      <c r="A15" s="11" t="s">
        <v>53</v>
      </c>
      <c r="B15" s="6">
        <f>对账单!M17</f>
        <v>115504</v>
      </c>
      <c r="C15" s="6">
        <f>对账单!AH17</f>
        <v>8213</v>
      </c>
      <c r="D15" s="6">
        <f>对账单!AN17</f>
        <v>1022</v>
      </c>
      <c r="E15" s="6">
        <f>对账单!AT17</f>
        <v>1170</v>
      </c>
      <c r="F15" s="6">
        <f>对账单!AV17</f>
        <v>880</v>
      </c>
      <c r="G15" s="7">
        <f t="shared" si="1"/>
        <v>126789</v>
      </c>
    </row>
    <row r="16" spans="1:7">
      <c r="A16" s="12" t="s">
        <v>45</v>
      </c>
      <c r="B16" s="6">
        <f>对账单!M18</f>
        <v>6913</v>
      </c>
      <c r="C16" s="6">
        <f>对账单!AH18</f>
        <v>974</v>
      </c>
      <c r="D16" s="6">
        <f>对账单!AN18</f>
        <v>78</v>
      </c>
      <c r="E16" s="6">
        <f>对账单!AT18</f>
        <v>161</v>
      </c>
      <c r="F16" s="6">
        <f>对账单!AV18</f>
        <v>125</v>
      </c>
      <c r="G16" s="7">
        <f t="shared" si="1"/>
        <v>8251</v>
      </c>
    </row>
    <row r="17" spans="1:7">
      <c r="A17" s="12" t="s">
        <v>54</v>
      </c>
      <c r="B17" s="6">
        <f>对账单!M19</f>
        <v>20990</v>
      </c>
      <c r="C17" s="6">
        <f>对账单!AH19</f>
        <v>1483</v>
      </c>
      <c r="D17" s="6">
        <f>对账单!AN19</f>
        <v>17</v>
      </c>
      <c r="E17" s="6">
        <f>对账单!AT19</f>
        <v>196</v>
      </c>
      <c r="F17" s="6">
        <f>对账单!AV19</f>
        <v>118</v>
      </c>
      <c r="G17" s="7">
        <f t="shared" si="1"/>
        <v>22804</v>
      </c>
    </row>
    <row r="18" spans="1:7">
      <c r="A18" s="12" t="s">
        <v>55</v>
      </c>
      <c r="B18" s="6">
        <f>对账单!M20</f>
        <v>14884</v>
      </c>
      <c r="C18" s="6">
        <f>对账单!AH20</f>
        <v>1205</v>
      </c>
      <c r="D18" s="6">
        <f>对账单!AN20</f>
        <v>328</v>
      </c>
      <c r="E18" s="6">
        <f>对账单!AT20</f>
        <v>145</v>
      </c>
      <c r="F18" s="6">
        <f>对账单!AV20</f>
        <v>97</v>
      </c>
      <c r="G18" s="7">
        <f t="shared" si="1"/>
        <v>16659</v>
      </c>
    </row>
    <row r="19" spans="1:7">
      <c r="A19" s="12" t="s">
        <v>56</v>
      </c>
      <c r="B19" s="6">
        <f>对账单!M21</f>
        <v>20992</v>
      </c>
      <c r="C19" s="6">
        <f>对账单!AH21</f>
        <v>1254</v>
      </c>
      <c r="D19" s="6">
        <f>对账单!AN21</f>
        <v>18</v>
      </c>
      <c r="E19" s="6">
        <f>对账单!AT21</f>
        <v>172</v>
      </c>
      <c r="F19" s="6">
        <f>对账单!AV21</f>
        <v>112</v>
      </c>
      <c r="G19" s="7">
        <f t="shared" si="1"/>
        <v>22548</v>
      </c>
    </row>
    <row r="20" spans="1:7">
      <c r="A20" s="12" t="s">
        <v>57</v>
      </c>
      <c r="B20" s="6">
        <f>对账单!M22</f>
        <v>16286</v>
      </c>
      <c r="C20" s="6">
        <f>对账单!AH22</f>
        <v>1021</v>
      </c>
      <c r="D20" s="6">
        <f>对账单!AN22</f>
        <v>408</v>
      </c>
      <c r="E20" s="6">
        <f>对账单!AT22</f>
        <v>150</v>
      </c>
      <c r="F20" s="6">
        <f>对账单!AV22</f>
        <v>140</v>
      </c>
      <c r="G20" s="7">
        <f t="shared" si="1"/>
        <v>18005</v>
      </c>
    </row>
    <row r="21" spans="1:7">
      <c r="A21" s="12" t="s">
        <v>58</v>
      </c>
      <c r="B21" s="6">
        <f>对账单!M23</f>
        <v>15297</v>
      </c>
      <c r="C21" s="6">
        <f>对账单!AH23</f>
        <v>1071</v>
      </c>
      <c r="D21" s="6">
        <f>对账单!AN23</f>
        <v>157</v>
      </c>
      <c r="E21" s="6">
        <f>对账单!AT23</f>
        <v>175</v>
      </c>
      <c r="F21" s="6">
        <f>对账单!AV23</f>
        <v>130</v>
      </c>
      <c r="G21" s="7">
        <f t="shared" si="1"/>
        <v>16830</v>
      </c>
    </row>
    <row r="22" spans="1:7">
      <c r="A22" s="12" t="s">
        <v>145</v>
      </c>
      <c r="B22" s="6">
        <f>对账单!M24</f>
        <v>19271</v>
      </c>
      <c r="C22" s="6">
        <f>对账单!AH24</f>
        <v>1118</v>
      </c>
      <c r="D22" s="6">
        <f>对账单!AN24</f>
        <v>15</v>
      </c>
      <c r="E22" s="6">
        <f>对账单!AT24</f>
        <v>171</v>
      </c>
      <c r="F22" s="6">
        <f>对账单!AV24</f>
        <v>153</v>
      </c>
      <c r="G22" s="7">
        <f t="shared" si="1"/>
        <v>20728</v>
      </c>
    </row>
    <row r="23" spans="1:7">
      <c r="A23" s="13" t="s">
        <v>60</v>
      </c>
      <c r="B23" s="6">
        <f>对账单!M25</f>
        <v>871</v>
      </c>
      <c r="C23" s="6">
        <f>对账单!AH25</f>
        <v>87</v>
      </c>
      <c r="D23" s="6">
        <f>对账单!AN25</f>
        <v>1</v>
      </c>
      <c r="E23" s="6">
        <f>对账单!AT25</f>
        <v>0</v>
      </c>
      <c r="F23" s="6">
        <f>对账单!AV25</f>
        <v>5</v>
      </c>
      <c r="G23" s="7">
        <f t="shared" si="1"/>
        <v>964</v>
      </c>
    </row>
    <row r="24" s="1" customFormat="1" spans="1:7">
      <c r="A24" s="11" t="s">
        <v>61</v>
      </c>
      <c r="B24" s="6">
        <f>对账单!M26</f>
        <v>116264</v>
      </c>
      <c r="C24" s="6">
        <f>对账单!AH26</f>
        <v>9438</v>
      </c>
      <c r="D24" s="6">
        <f>对账单!AN26</f>
        <v>2377</v>
      </c>
      <c r="E24" s="6">
        <f>对账单!AT26</f>
        <v>1286</v>
      </c>
      <c r="F24" s="6">
        <f>对账单!AV26</f>
        <v>883</v>
      </c>
      <c r="G24" s="7">
        <f t="shared" si="1"/>
        <v>130248</v>
      </c>
    </row>
    <row r="25" spans="1:7">
      <c r="A25" s="12" t="s">
        <v>45</v>
      </c>
      <c r="B25" s="6">
        <f>对账单!M27</f>
        <v>12655</v>
      </c>
      <c r="C25" s="6">
        <f>对账单!AH27</f>
        <v>2276</v>
      </c>
      <c r="D25" s="6">
        <f>对账单!AN27</f>
        <v>8</v>
      </c>
      <c r="E25" s="6">
        <f>对账单!AT27</f>
        <v>97</v>
      </c>
      <c r="F25" s="6">
        <f>对账单!AV27</f>
        <v>115</v>
      </c>
      <c r="G25" s="7">
        <f t="shared" si="1"/>
        <v>15151</v>
      </c>
    </row>
    <row r="26" spans="1:7">
      <c r="A26" s="12" t="s">
        <v>62</v>
      </c>
      <c r="B26" s="6">
        <f>对账单!M28</f>
        <v>8987</v>
      </c>
      <c r="C26" s="6">
        <f>对账单!AH28</f>
        <v>673</v>
      </c>
      <c r="D26" s="6">
        <f>对账单!AN28</f>
        <v>156</v>
      </c>
      <c r="E26" s="6">
        <f>对账单!AT28</f>
        <v>98</v>
      </c>
      <c r="F26" s="6">
        <f>对账单!AV28</f>
        <v>100</v>
      </c>
      <c r="G26" s="7">
        <f t="shared" si="1"/>
        <v>10014</v>
      </c>
    </row>
    <row r="27" spans="1:7">
      <c r="A27" s="12" t="s">
        <v>63</v>
      </c>
      <c r="B27" s="6">
        <f>对账单!M29</f>
        <v>5932</v>
      </c>
      <c r="C27" s="6">
        <f>对账单!AH29</f>
        <v>475</v>
      </c>
      <c r="D27" s="6">
        <f>对账单!AN29</f>
        <v>1204</v>
      </c>
      <c r="E27" s="6">
        <f>对账单!AT29</f>
        <v>75</v>
      </c>
      <c r="F27" s="6">
        <f>对账单!AV29</f>
        <v>80</v>
      </c>
      <c r="G27" s="7">
        <f t="shared" si="1"/>
        <v>7766</v>
      </c>
    </row>
    <row r="28" spans="1:7">
      <c r="A28" s="12" t="s">
        <v>64</v>
      </c>
      <c r="B28" s="6">
        <f>对账单!M30</f>
        <v>13420</v>
      </c>
      <c r="C28" s="6">
        <f>对账单!AH30</f>
        <v>1163</v>
      </c>
      <c r="D28" s="6">
        <f>对账单!AN30</f>
        <v>161</v>
      </c>
      <c r="E28" s="6">
        <f>对账单!AT30</f>
        <v>209</v>
      </c>
      <c r="F28" s="6">
        <f>对账单!AV30</f>
        <v>95</v>
      </c>
      <c r="G28" s="7">
        <f t="shared" si="1"/>
        <v>15048</v>
      </c>
    </row>
    <row r="29" spans="1:7">
      <c r="A29" s="12" t="s">
        <v>65</v>
      </c>
      <c r="B29" s="6">
        <f>对账单!M31</f>
        <v>19776</v>
      </c>
      <c r="C29" s="6">
        <f>对账单!AH31</f>
        <v>1261</v>
      </c>
      <c r="D29" s="6">
        <f>对账单!AN31</f>
        <v>117</v>
      </c>
      <c r="E29" s="6">
        <f>对账单!AT31</f>
        <v>214</v>
      </c>
      <c r="F29" s="6">
        <f>对账单!AV31</f>
        <v>148</v>
      </c>
      <c r="G29" s="7">
        <f t="shared" si="1"/>
        <v>21516</v>
      </c>
    </row>
    <row r="30" spans="1:7">
      <c r="A30" s="12" t="s">
        <v>66</v>
      </c>
      <c r="B30" s="6">
        <f>对账单!M32</f>
        <v>12362</v>
      </c>
      <c r="C30" s="6">
        <f>对账单!AH32</f>
        <v>878</v>
      </c>
      <c r="D30" s="6">
        <f>对账单!AN32</f>
        <v>13</v>
      </c>
      <c r="E30" s="6">
        <f>对账单!AT32</f>
        <v>161</v>
      </c>
      <c r="F30" s="6">
        <f>对账单!AV32</f>
        <v>69</v>
      </c>
      <c r="G30" s="7">
        <f t="shared" si="1"/>
        <v>13483</v>
      </c>
    </row>
    <row r="31" spans="1:7">
      <c r="A31" s="12" t="s">
        <v>67</v>
      </c>
      <c r="B31" s="6">
        <f>对账单!M33</f>
        <v>26869</v>
      </c>
      <c r="C31" s="6">
        <f>对账单!AH33</f>
        <v>1477</v>
      </c>
      <c r="D31" s="6">
        <f>对账单!AN33</f>
        <v>27</v>
      </c>
      <c r="E31" s="6">
        <f>对账单!AT33</f>
        <v>277</v>
      </c>
      <c r="F31" s="6">
        <f>对账单!AV33</f>
        <v>140</v>
      </c>
      <c r="G31" s="7">
        <f t="shared" si="1"/>
        <v>28790</v>
      </c>
    </row>
    <row r="32" spans="1:7">
      <c r="A32" s="12" t="s">
        <v>68</v>
      </c>
      <c r="B32" s="6">
        <f>对账单!M34</f>
        <v>16263</v>
      </c>
      <c r="C32" s="6">
        <f>对账单!AH34</f>
        <v>1235</v>
      </c>
      <c r="D32" s="6">
        <f>对账单!AN34</f>
        <v>691</v>
      </c>
      <c r="E32" s="6">
        <f>对账单!AT34</f>
        <v>155</v>
      </c>
      <c r="F32" s="6">
        <f>对账单!AV34</f>
        <v>136</v>
      </c>
      <c r="G32" s="7">
        <f t="shared" si="1"/>
        <v>18480</v>
      </c>
    </row>
    <row r="33" s="1" customFormat="1" spans="1:7">
      <c r="A33" s="11" t="s">
        <v>69</v>
      </c>
      <c r="B33" s="6">
        <f>对账单!M35</f>
        <v>87991</v>
      </c>
      <c r="C33" s="6">
        <f>对账单!AH35</f>
        <v>7663</v>
      </c>
      <c r="D33" s="6">
        <f>对账单!AN35</f>
        <v>3044</v>
      </c>
      <c r="E33" s="6">
        <f>对账单!AT35</f>
        <v>1423</v>
      </c>
      <c r="F33" s="6">
        <f>对账单!AV35</f>
        <v>826</v>
      </c>
      <c r="G33" s="7">
        <f t="shared" si="1"/>
        <v>100947</v>
      </c>
    </row>
    <row r="34" spans="1:7">
      <c r="A34" s="12" t="s">
        <v>45</v>
      </c>
      <c r="B34" s="6">
        <f>对账单!M36</f>
        <v>13606</v>
      </c>
      <c r="C34" s="6">
        <f>对账单!AH36</f>
        <v>1374</v>
      </c>
      <c r="D34" s="6">
        <f>对账单!AN36</f>
        <v>306</v>
      </c>
      <c r="E34" s="6">
        <f>对账单!AT36</f>
        <v>119</v>
      </c>
      <c r="F34" s="6">
        <f>对账单!AV36</f>
        <v>115</v>
      </c>
      <c r="G34" s="7">
        <f t="shared" si="1"/>
        <v>15520</v>
      </c>
    </row>
    <row r="35" spans="1:7">
      <c r="A35" s="12" t="s">
        <v>70</v>
      </c>
      <c r="B35" s="6">
        <f>对账单!M37</f>
        <v>9643</v>
      </c>
      <c r="C35" s="6">
        <f>对账单!AH37</f>
        <v>768</v>
      </c>
      <c r="D35" s="6">
        <f>对账单!AN37</f>
        <v>608</v>
      </c>
      <c r="E35" s="6">
        <f>对账单!AT37</f>
        <v>149</v>
      </c>
      <c r="F35" s="6">
        <f>对账单!AV37</f>
        <v>67</v>
      </c>
      <c r="G35" s="7">
        <f t="shared" si="1"/>
        <v>11235</v>
      </c>
    </row>
    <row r="36" spans="1:7">
      <c r="A36" s="12" t="s">
        <v>71</v>
      </c>
      <c r="B36" s="6">
        <f>对账单!M38</f>
        <v>9042</v>
      </c>
      <c r="C36" s="6">
        <f>对账单!AH38</f>
        <v>833</v>
      </c>
      <c r="D36" s="6">
        <f>对账单!AN38</f>
        <v>33</v>
      </c>
      <c r="E36" s="6">
        <f>对账单!AT38</f>
        <v>179</v>
      </c>
      <c r="F36" s="6">
        <f>对账单!AV38</f>
        <v>48</v>
      </c>
      <c r="G36" s="7">
        <f t="shared" si="1"/>
        <v>10135</v>
      </c>
    </row>
    <row r="37" spans="1:7">
      <c r="A37" s="12" t="s">
        <v>72</v>
      </c>
      <c r="B37" s="6">
        <f>对账单!M39</f>
        <v>7580</v>
      </c>
      <c r="C37" s="6">
        <f>对账单!AH39</f>
        <v>777</v>
      </c>
      <c r="D37" s="6">
        <f>对账单!AN39</f>
        <v>6</v>
      </c>
      <c r="E37" s="6">
        <f>对账单!AT39</f>
        <v>155</v>
      </c>
      <c r="F37" s="6">
        <f>对账单!AV39</f>
        <v>96</v>
      </c>
      <c r="G37" s="7">
        <f t="shared" si="1"/>
        <v>8614</v>
      </c>
    </row>
    <row r="38" spans="1:7">
      <c r="A38" s="12" t="s">
        <v>73</v>
      </c>
      <c r="B38" s="6">
        <f>对账单!M40</f>
        <v>6889</v>
      </c>
      <c r="C38" s="6">
        <f>对账单!AH40</f>
        <v>756</v>
      </c>
      <c r="D38" s="6">
        <f>对账单!AN40</f>
        <v>608</v>
      </c>
      <c r="E38" s="6">
        <f>对账单!AT40</f>
        <v>156</v>
      </c>
      <c r="F38" s="6">
        <f>对账单!AV40</f>
        <v>56</v>
      </c>
      <c r="G38" s="7">
        <f t="shared" si="1"/>
        <v>8465</v>
      </c>
    </row>
    <row r="39" spans="1:7">
      <c r="A39" s="12" t="s">
        <v>74</v>
      </c>
      <c r="B39" s="6">
        <f>对账单!M41</f>
        <v>3659</v>
      </c>
      <c r="C39" s="6">
        <f>对账单!AH41</f>
        <v>431</v>
      </c>
      <c r="D39" s="6">
        <f>对账单!AN41</f>
        <v>304</v>
      </c>
      <c r="E39" s="6">
        <f>对账单!AT41</f>
        <v>101</v>
      </c>
      <c r="F39" s="6">
        <f>对账单!AV41</f>
        <v>53</v>
      </c>
      <c r="G39" s="7">
        <f t="shared" si="1"/>
        <v>4548</v>
      </c>
    </row>
    <row r="40" spans="1:7">
      <c r="A40" s="12" t="s">
        <v>75</v>
      </c>
      <c r="B40" s="6">
        <f>对账单!M42</f>
        <v>5562</v>
      </c>
      <c r="C40" s="6">
        <f>对账单!AH42</f>
        <v>450</v>
      </c>
      <c r="D40" s="6">
        <f>对账单!AN42</f>
        <v>5</v>
      </c>
      <c r="E40" s="6">
        <f>对账单!AT42</f>
        <v>71</v>
      </c>
      <c r="F40" s="6">
        <f>对账单!AV42</f>
        <v>54</v>
      </c>
      <c r="G40" s="7">
        <f t="shared" si="1"/>
        <v>6142</v>
      </c>
    </row>
    <row r="41" spans="1:7">
      <c r="A41" s="12" t="s">
        <v>76</v>
      </c>
      <c r="B41" s="6">
        <f>对账单!M43</f>
        <v>12675</v>
      </c>
      <c r="C41" s="6">
        <f>对账单!AH43</f>
        <v>927</v>
      </c>
      <c r="D41" s="6">
        <f>对账单!AN43</f>
        <v>10</v>
      </c>
      <c r="E41" s="6">
        <f>对账单!AT43</f>
        <v>221</v>
      </c>
      <c r="F41" s="6">
        <f>对账单!AV43</f>
        <v>118</v>
      </c>
      <c r="G41" s="7">
        <f t="shared" si="1"/>
        <v>13951</v>
      </c>
    </row>
    <row r="42" spans="1:7">
      <c r="A42" s="12" t="s">
        <v>77</v>
      </c>
      <c r="B42" s="6">
        <f>对账单!M44</f>
        <v>13372</v>
      </c>
      <c r="C42" s="6">
        <f>对账单!AH44</f>
        <v>746</v>
      </c>
      <c r="D42" s="6">
        <f>对账单!AN44</f>
        <v>1010</v>
      </c>
      <c r="E42" s="6">
        <f>对账单!AT44</f>
        <v>143</v>
      </c>
      <c r="F42" s="6">
        <f>对账单!AV44</f>
        <v>119</v>
      </c>
      <c r="G42" s="7">
        <f t="shared" si="1"/>
        <v>15390</v>
      </c>
    </row>
    <row r="43" spans="1:7">
      <c r="A43" s="12" t="s">
        <v>78</v>
      </c>
      <c r="B43" s="6">
        <f>对账单!M45</f>
        <v>5963</v>
      </c>
      <c r="C43" s="6">
        <f>对账单!AH45</f>
        <v>601</v>
      </c>
      <c r="D43" s="6">
        <f>对账单!AN45</f>
        <v>154</v>
      </c>
      <c r="E43" s="6">
        <f>对账单!AT45</f>
        <v>129</v>
      </c>
      <c r="F43" s="6">
        <f>对账单!AV45</f>
        <v>100</v>
      </c>
      <c r="G43" s="7">
        <f t="shared" si="1"/>
        <v>6947</v>
      </c>
    </row>
    <row r="44" s="1" customFormat="1" spans="1:7">
      <c r="A44" s="11" t="s">
        <v>79</v>
      </c>
      <c r="B44" s="6">
        <f>对账单!M46</f>
        <v>105129</v>
      </c>
      <c r="C44" s="6">
        <f>对账单!AH46</f>
        <v>9841</v>
      </c>
      <c r="D44" s="6">
        <f>对账单!AN46</f>
        <v>865</v>
      </c>
      <c r="E44" s="6">
        <f>对账单!AT46</f>
        <v>1329</v>
      </c>
      <c r="F44" s="6">
        <f>对账单!AV46</f>
        <v>877</v>
      </c>
      <c r="G44" s="7">
        <f t="shared" si="1"/>
        <v>118041</v>
      </c>
    </row>
    <row r="45" spans="1:7">
      <c r="A45" s="12" t="s">
        <v>45</v>
      </c>
      <c r="B45" s="6">
        <f>对账单!M47</f>
        <v>24815</v>
      </c>
      <c r="C45" s="6">
        <f>对账单!AH47</f>
        <v>3154</v>
      </c>
      <c r="D45" s="6">
        <f>对账单!AN47</f>
        <v>89</v>
      </c>
      <c r="E45" s="6">
        <f>对账单!AT47</f>
        <v>220</v>
      </c>
      <c r="F45" s="6">
        <f>对账单!AV47</f>
        <v>115</v>
      </c>
      <c r="G45" s="7">
        <f t="shared" si="1"/>
        <v>28393</v>
      </c>
    </row>
    <row r="46" spans="1:7">
      <c r="A46" s="12" t="s">
        <v>80</v>
      </c>
      <c r="B46" s="6">
        <f>对账单!M48</f>
        <v>13009</v>
      </c>
      <c r="C46" s="6">
        <f>对账单!AH48</f>
        <v>1114</v>
      </c>
      <c r="D46" s="6">
        <f>对账单!AN48</f>
        <v>9</v>
      </c>
      <c r="E46" s="6">
        <f>对账单!AT48</f>
        <v>142</v>
      </c>
      <c r="F46" s="6">
        <f>对账单!AV48</f>
        <v>143</v>
      </c>
      <c r="G46" s="7">
        <f t="shared" si="1"/>
        <v>14417</v>
      </c>
    </row>
    <row r="47" spans="1:7">
      <c r="A47" s="12" t="s">
        <v>81</v>
      </c>
      <c r="B47" s="6">
        <f>对账单!M49</f>
        <v>8279</v>
      </c>
      <c r="C47" s="6">
        <f>对账单!AH49</f>
        <v>726</v>
      </c>
      <c r="D47" s="6">
        <f>对账单!AN49</f>
        <v>7</v>
      </c>
      <c r="E47" s="6">
        <f>对账单!AT49</f>
        <v>108</v>
      </c>
      <c r="F47" s="6">
        <f>对账单!AV49</f>
        <v>96</v>
      </c>
      <c r="G47" s="7">
        <f t="shared" si="1"/>
        <v>9216</v>
      </c>
    </row>
    <row r="48" spans="1:7">
      <c r="A48" s="12" t="s">
        <v>82</v>
      </c>
      <c r="B48" s="6">
        <f>对账单!M50</f>
        <v>16892</v>
      </c>
      <c r="C48" s="6">
        <f>对账单!AH50</f>
        <v>1446</v>
      </c>
      <c r="D48" s="6">
        <f>对账单!AN50</f>
        <v>412</v>
      </c>
      <c r="E48" s="6">
        <f>对账单!AT50</f>
        <v>236</v>
      </c>
      <c r="F48" s="6">
        <f>对账单!AV50</f>
        <v>121</v>
      </c>
      <c r="G48" s="7">
        <f t="shared" si="1"/>
        <v>19107</v>
      </c>
    </row>
    <row r="49" spans="1:7">
      <c r="A49" s="12" t="s">
        <v>83</v>
      </c>
      <c r="B49" s="6">
        <f>对账单!M51</f>
        <v>9679</v>
      </c>
      <c r="C49" s="6">
        <f>对账单!AH51</f>
        <v>664</v>
      </c>
      <c r="D49" s="6">
        <f>对账单!AN51</f>
        <v>9</v>
      </c>
      <c r="E49" s="6">
        <f>对账单!AT51</f>
        <v>157</v>
      </c>
      <c r="F49" s="6">
        <f>对账单!AV51</f>
        <v>65</v>
      </c>
      <c r="G49" s="7">
        <f t="shared" si="1"/>
        <v>10574</v>
      </c>
    </row>
    <row r="50" spans="1:7">
      <c r="A50" s="12" t="s">
        <v>84</v>
      </c>
      <c r="B50" s="6">
        <f>对账单!M52</f>
        <v>11822</v>
      </c>
      <c r="C50" s="6">
        <f>对账单!AH52</f>
        <v>969</v>
      </c>
      <c r="D50" s="6">
        <f>对账单!AN52</f>
        <v>324</v>
      </c>
      <c r="E50" s="6">
        <f>对账单!AT52</f>
        <v>148</v>
      </c>
      <c r="F50" s="6">
        <f>对账单!AV52</f>
        <v>133</v>
      </c>
      <c r="G50" s="7">
        <f t="shared" si="1"/>
        <v>13396</v>
      </c>
    </row>
    <row r="51" spans="1:7">
      <c r="A51" s="12" t="s">
        <v>85</v>
      </c>
      <c r="B51" s="6">
        <f>对账单!M53</f>
        <v>10665</v>
      </c>
      <c r="C51" s="6">
        <f>对账单!AH53</f>
        <v>926</v>
      </c>
      <c r="D51" s="6">
        <f>对账单!AN53</f>
        <v>7</v>
      </c>
      <c r="E51" s="6">
        <f>对账单!AT53</f>
        <v>188</v>
      </c>
      <c r="F51" s="6">
        <f>对账单!AV53</f>
        <v>129</v>
      </c>
      <c r="G51" s="7">
        <f t="shared" si="1"/>
        <v>11915</v>
      </c>
    </row>
    <row r="52" spans="1:7">
      <c r="A52" s="12" t="s">
        <v>86</v>
      </c>
      <c r="B52" s="6">
        <f>对账单!M54</f>
        <v>9968</v>
      </c>
      <c r="C52" s="6">
        <f>对账单!AH54</f>
        <v>842</v>
      </c>
      <c r="D52" s="6">
        <f>对账单!AN54</f>
        <v>8</v>
      </c>
      <c r="E52" s="6">
        <f>对账单!AT54</f>
        <v>129</v>
      </c>
      <c r="F52" s="6">
        <f>对账单!AV54</f>
        <v>75</v>
      </c>
      <c r="G52" s="7">
        <f t="shared" si="1"/>
        <v>11022</v>
      </c>
    </row>
    <row r="53" s="1" customFormat="1" spans="1:7">
      <c r="A53" s="11" t="s">
        <v>87</v>
      </c>
      <c r="B53" s="6">
        <f>对账单!M55</f>
        <v>16244</v>
      </c>
      <c r="C53" s="6">
        <f>对账单!AH55</f>
        <v>2063</v>
      </c>
      <c r="D53" s="6">
        <f>对账单!AN55</f>
        <v>15</v>
      </c>
      <c r="E53" s="6">
        <f>对账单!AT55</f>
        <v>313</v>
      </c>
      <c r="F53" s="6">
        <f>对账单!AV55</f>
        <v>224</v>
      </c>
      <c r="G53" s="7">
        <f t="shared" si="1"/>
        <v>18859</v>
      </c>
    </row>
    <row r="54" s="1" customFormat="1" spans="1:7">
      <c r="A54" s="11" t="s">
        <v>88</v>
      </c>
      <c r="B54" s="6">
        <f>对账单!M56</f>
        <v>48233</v>
      </c>
      <c r="C54" s="6">
        <f>对账单!AH56</f>
        <v>4199</v>
      </c>
      <c r="D54" s="6">
        <f>对账单!AN56</f>
        <v>488</v>
      </c>
      <c r="E54" s="6">
        <f>对账单!AT56</f>
        <v>729</v>
      </c>
      <c r="F54" s="6">
        <f>对账单!AV56</f>
        <v>479</v>
      </c>
      <c r="G54" s="7">
        <f t="shared" si="1"/>
        <v>54128</v>
      </c>
    </row>
    <row r="55" spans="1:7">
      <c r="A55" s="12" t="s">
        <v>45</v>
      </c>
      <c r="B55" s="6">
        <f>对账单!M57</f>
        <v>6776</v>
      </c>
      <c r="C55" s="6">
        <f>对账单!AH57</f>
        <v>580</v>
      </c>
      <c r="D55" s="6">
        <f>对账单!AN57</f>
        <v>4</v>
      </c>
      <c r="E55" s="6">
        <f>对账单!AT57</f>
        <v>105</v>
      </c>
      <c r="F55" s="6">
        <f>对账单!AV57</f>
        <v>115</v>
      </c>
      <c r="G55" s="7">
        <f t="shared" si="1"/>
        <v>7580</v>
      </c>
    </row>
    <row r="56" spans="1:7">
      <c r="A56" s="12" t="s">
        <v>89</v>
      </c>
      <c r="B56" s="6">
        <f>对账单!M58</f>
        <v>4027</v>
      </c>
      <c r="C56" s="6">
        <f>对账单!AH58</f>
        <v>521</v>
      </c>
      <c r="D56" s="6">
        <f>对账单!AN58</f>
        <v>3</v>
      </c>
      <c r="E56" s="6">
        <f>对账单!AT58</f>
        <v>78</v>
      </c>
      <c r="F56" s="6">
        <f>对账单!AV58</f>
        <v>37</v>
      </c>
      <c r="G56" s="7">
        <f t="shared" si="1"/>
        <v>4666</v>
      </c>
    </row>
    <row r="57" spans="1:7">
      <c r="A57" s="12" t="s">
        <v>90</v>
      </c>
      <c r="B57" s="6">
        <f>对账单!M59</f>
        <v>21139</v>
      </c>
      <c r="C57" s="6">
        <f>对账单!AH59</f>
        <v>1438</v>
      </c>
      <c r="D57" s="6">
        <f>对账单!AN59</f>
        <v>317</v>
      </c>
      <c r="E57" s="6">
        <f>对账单!AT59</f>
        <v>263</v>
      </c>
      <c r="F57" s="6">
        <f>对账单!AV59</f>
        <v>150</v>
      </c>
      <c r="G57" s="7">
        <f t="shared" si="1"/>
        <v>23307</v>
      </c>
    </row>
    <row r="58" spans="1:7">
      <c r="A58" s="12" t="s">
        <v>91</v>
      </c>
      <c r="B58" s="6">
        <f>对账单!M60</f>
        <v>7877</v>
      </c>
      <c r="C58" s="6">
        <f>对账单!AH60</f>
        <v>941</v>
      </c>
      <c r="D58" s="6">
        <f>对账单!AN60</f>
        <v>6</v>
      </c>
      <c r="E58" s="6">
        <f>对账单!AT60</f>
        <v>126</v>
      </c>
      <c r="F58" s="6">
        <f>对账单!AV60</f>
        <v>112</v>
      </c>
      <c r="G58" s="7">
        <f t="shared" si="1"/>
        <v>9062</v>
      </c>
    </row>
    <row r="59" spans="1:7">
      <c r="A59" s="12" t="s">
        <v>92</v>
      </c>
      <c r="B59" s="6">
        <f>对账单!M61</f>
        <v>8414</v>
      </c>
      <c r="C59" s="6">
        <f>对账单!AH61</f>
        <v>719</v>
      </c>
      <c r="D59" s="6">
        <f>对账单!AN61</f>
        <v>158</v>
      </c>
      <c r="E59" s="6">
        <f>对账单!AT61</f>
        <v>156</v>
      </c>
      <c r="F59" s="6">
        <f>对账单!AV61</f>
        <v>65</v>
      </c>
      <c r="G59" s="7">
        <f t="shared" si="1"/>
        <v>9512</v>
      </c>
    </row>
    <row r="60" s="1" customFormat="1" spans="1:7">
      <c r="A60" s="11" t="s">
        <v>93</v>
      </c>
      <c r="B60" s="6">
        <f>对账单!M62</f>
        <v>109060</v>
      </c>
      <c r="C60" s="6">
        <f>对账单!AH62</f>
        <v>7186</v>
      </c>
      <c r="D60" s="6">
        <f>对账单!AN62</f>
        <v>805</v>
      </c>
      <c r="E60" s="6">
        <f>对账单!AT62</f>
        <v>1144</v>
      </c>
      <c r="F60" s="6">
        <f>对账单!AV62</f>
        <v>832</v>
      </c>
      <c r="G60" s="7">
        <f t="shared" si="1"/>
        <v>119027</v>
      </c>
    </row>
    <row r="61" spans="1:7">
      <c r="A61" s="12" t="s">
        <v>45</v>
      </c>
      <c r="B61" s="6">
        <f>对账单!M63</f>
        <v>2838</v>
      </c>
      <c r="C61" s="6">
        <f>对账单!AH63</f>
        <v>161</v>
      </c>
      <c r="D61" s="6">
        <f>对账单!AN63</f>
        <v>3</v>
      </c>
      <c r="E61" s="6">
        <f>对账单!AT63</f>
        <v>7</v>
      </c>
      <c r="F61" s="6">
        <f>对账单!AV63</f>
        <v>115</v>
      </c>
      <c r="G61" s="7">
        <f t="shared" si="1"/>
        <v>3124</v>
      </c>
    </row>
    <row r="62" spans="1:7">
      <c r="A62" s="12" t="s">
        <v>94</v>
      </c>
      <c r="B62" s="6">
        <f>对账单!M64</f>
        <v>17806</v>
      </c>
      <c r="C62" s="6">
        <f>对账单!AH64</f>
        <v>1134</v>
      </c>
      <c r="D62" s="6">
        <f>对账单!AN64</f>
        <v>18</v>
      </c>
      <c r="E62" s="6">
        <f>对账单!AT64</f>
        <v>150</v>
      </c>
      <c r="F62" s="6">
        <f>对账单!AV64</f>
        <v>101</v>
      </c>
      <c r="G62" s="7">
        <f t="shared" si="1"/>
        <v>19209</v>
      </c>
    </row>
    <row r="63" spans="1:7">
      <c r="A63" s="12" t="s">
        <v>95</v>
      </c>
      <c r="B63" s="6">
        <f>对账单!M65</f>
        <v>18695</v>
      </c>
      <c r="C63" s="6">
        <f>对账单!AH65</f>
        <v>1069</v>
      </c>
      <c r="D63" s="6">
        <f>对账单!AN65</f>
        <v>314</v>
      </c>
      <c r="E63" s="6">
        <f>对账单!AT65</f>
        <v>187</v>
      </c>
      <c r="F63" s="6">
        <f>对账单!AV65</f>
        <v>102</v>
      </c>
      <c r="G63" s="7">
        <f t="shared" si="1"/>
        <v>20367</v>
      </c>
    </row>
    <row r="64" spans="1:7">
      <c r="A64" s="12" t="s">
        <v>96</v>
      </c>
      <c r="B64" s="6">
        <f>对账单!M66</f>
        <v>19231</v>
      </c>
      <c r="C64" s="6">
        <f>对账单!AH66</f>
        <v>1077</v>
      </c>
      <c r="D64" s="6">
        <f>对账单!AN66</f>
        <v>20</v>
      </c>
      <c r="E64" s="6">
        <f>对账单!AT66</f>
        <v>196</v>
      </c>
      <c r="F64" s="6">
        <f>对账单!AV66</f>
        <v>157</v>
      </c>
      <c r="G64" s="7">
        <f t="shared" si="1"/>
        <v>20681</v>
      </c>
    </row>
    <row r="65" spans="1:7">
      <c r="A65" s="12" t="s">
        <v>97</v>
      </c>
      <c r="B65" s="6">
        <f>对账单!M67</f>
        <v>11250</v>
      </c>
      <c r="C65" s="6">
        <f>对账单!AH67</f>
        <v>971</v>
      </c>
      <c r="D65" s="6">
        <f>对账单!AN67</f>
        <v>114</v>
      </c>
      <c r="E65" s="6">
        <f>对账单!AT67</f>
        <v>127</v>
      </c>
      <c r="F65" s="6">
        <f>对账单!AV67</f>
        <v>77</v>
      </c>
      <c r="G65" s="7">
        <f t="shared" si="1"/>
        <v>12539</v>
      </c>
    </row>
    <row r="66" spans="1:7">
      <c r="A66" s="12" t="s">
        <v>98</v>
      </c>
      <c r="B66" s="6">
        <f>对账单!M68</f>
        <v>9269</v>
      </c>
      <c r="C66" s="6">
        <f>对账单!AH68</f>
        <v>748</v>
      </c>
      <c r="D66" s="6">
        <f>对账单!AN68</f>
        <v>11</v>
      </c>
      <c r="E66" s="6">
        <f>对账单!AT68</f>
        <v>101</v>
      </c>
      <c r="F66" s="6">
        <f>对账单!AV68</f>
        <v>71</v>
      </c>
      <c r="G66" s="7">
        <f t="shared" si="1"/>
        <v>10200</v>
      </c>
    </row>
    <row r="67" spans="1:7">
      <c r="A67" s="12" t="s">
        <v>99</v>
      </c>
      <c r="B67" s="6">
        <f>对账单!M69</f>
        <v>10485</v>
      </c>
      <c r="C67" s="6">
        <f>对账单!AH69</f>
        <v>910</v>
      </c>
      <c r="D67" s="6">
        <f>对账单!AN69</f>
        <v>289</v>
      </c>
      <c r="E67" s="6">
        <f>对账单!AT69</f>
        <v>153</v>
      </c>
      <c r="F67" s="6">
        <f>对账单!AV69</f>
        <v>79</v>
      </c>
      <c r="G67" s="7">
        <f t="shared" si="1"/>
        <v>11916</v>
      </c>
    </row>
    <row r="68" spans="1:7">
      <c r="A68" s="12" t="s">
        <v>100</v>
      </c>
      <c r="B68" s="6">
        <f>对账单!M70</f>
        <v>19486</v>
      </c>
      <c r="C68" s="6">
        <f>对账单!AH70</f>
        <v>1116</v>
      </c>
      <c r="D68" s="6">
        <f>对账单!AN70</f>
        <v>36</v>
      </c>
      <c r="E68" s="6">
        <f>对账单!AT70</f>
        <v>223</v>
      </c>
      <c r="F68" s="6">
        <f>对账单!AV70</f>
        <v>130</v>
      </c>
      <c r="G68" s="7">
        <f t="shared" si="1"/>
        <v>20991</v>
      </c>
    </row>
    <row r="69" s="1" customFormat="1" spans="1:7">
      <c r="A69" s="11" t="s">
        <v>101</v>
      </c>
      <c r="B69" s="6">
        <f>对账单!M71</f>
        <v>178611</v>
      </c>
      <c r="C69" s="6">
        <f>对账单!AH71</f>
        <v>12463</v>
      </c>
      <c r="D69" s="6">
        <f>对账单!AN71</f>
        <v>1569</v>
      </c>
      <c r="E69" s="6">
        <f>对账单!AT71</f>
        <v>2031</v>
      </c>
      <c r="F69" s="6">
        <f>对账单!AV71</f>
        <v>1324</v>
      </c>
      <c r="G69" s="7">
        <f t="shared" ref="G69:G111" si="2">SUM(B69:F69)</f>
        <v>195998</v>
      </c>
    </row>
    <row r="70" spans="1:7">
      <c r="A70" s="12" t="s">
        <v>45</v>
      </c>
      <c r="B70" s="6">
        <f>对账单!M72</f>
        <v>1966</v>
      </c>
      <c r="C70" s="6">
        <f>对账单!AH72</f>
        <v>2189</v>
      </c>
      <c r="D70" s="6">
        <f>对账单!AN72</f>
        <v>1</v>
      </c>
      <c r="E70" s="6">
        <f>对账单!AT72</f>
        <v>2</v>
      </c>
      <c r="F70" s="6">
        <f>对账单!AV72</f>
        <v>115</v>
      </c>
      <c r="G70" s="7">
        <f t="shared" si="2"/>
        <v>4273</v>
      </c>
    </row>
    <row r="71" spans="1:7">
      <c r="A71" s="12" t="s">
        <v>102</v>
      </c>
      <c r="B71" s="6">
        <f>对账单!M73</f>
        <v>7926</v>
      </c>
      <c r="C71" s="6">
        <f>对账单!AH73</f>
        <v>635</v>
      </c>
      <c r="D71" s="6">
        <f>对账单!AN73</f>
        <v>1006</v>
      </c>
      <c r="E71" s="6">
        <f>对账单!AT73</f>
        <v>67</v>
      </c>
      <c r="F71" s="6">
        <f>对账单!AV73</f>
        <v>77</v>
      </c>
      <c r="G71" s="7">
        <f t="shared" si="2"/>
        <v>9711</v>
      </c>
    </row>
    <row r="72" spans="1:7">
      <c r="A72" s="12" t="s">
        <v>103</v>
      </c>
      <c r="B72" s="6">
        <f>对账单!M74</f>
        <v>12019</v>
      </c>
      <c r="C72" s="6">
        <f>对账单!AH74</f>
        <v>701</v>
      </c>
      <c r="D72" s="6">
        <f>对账单!AN74</f>
        <v>8</v>
      </c>
      <c r="E72" s="6">
        <f>对账单!AT74</f>
        <v>151</v>
      </c>
      <c r="F72" s="6">
        <f>对账单!AV74</f>
        <v>114</v>
      </c>
      <c r="G72" s="7">
        <f t="shared" si="2"/>
        <v>12993</v>
      </c>
    </row>
    <row r="73" spans="1:7">
      <c r="A73" s="12" t="s">
        <v>104</v>
      </c>
      <c r="B73" s="6">
        <f>对账单!M75</f>
        <v>19009</v>
      </c>
      <c r="C73" s="6">
        <f>对账单!AH75</f>
        <v>1119</v>
      </c>
      <c r="D73" s="6">
        <f>对账单!AN75</f>
        <v>15</v>
      </c>
      <c r="E73" s="6">
        <f>对账单!AT75</f>
        <v>193</v>
      </c>
      <c r="F73" s="6">
        <f>对账单!AV75</f>
        <v>107</v>
      </c>
      <c r="G73" s="7">
        <f t="shared" si="2"/>
        <v>20443</v>
      </c>
    </row>
    <row r="74" spans="1:7">
      <c r="A74" s="12" t="s">
        <v>105</v>
      </c>
      <c r="B74" s="6">
        <f>对账单!M76</f>
        <v>31124</v>
      </c>
      <c r="C74" s="6">
        <f>对账单!AH76</f>
        <v>1332</v>
      </c>
      <c r="D74" s="6">
        <f>对账单!AN76</f>
        <v>26</v>
      </c>
      <c r="E74" s="6">
        <f>对账单!AT76</f>
        <v>272</v>
      </c>
      <c r="F74" s="6">
        <f>对账单!AV76</f>
        <v>159</v>
      </c>
      <c r="G74" s="7">
        <f t="shared" si="2"/>
        <v>32913</v>
      </c>
    </row>
    <row r="75" spans="1:7">
      <c r="A75" s="12" t="s">
        <v>106</v>
      </c>
      <c r="B75" s="6">
        <f>对账单!M77</f>
        <v>17956</v>
      </c>
      <c r="C75" s="6">
        <f>对账单!AH77</f>
        <v>755</v>
      </c>
      <c r="D75" s="6">
        <f>对账单!AN77</f>
        <v>63</v>
      </c>
      <c r="E75" s="6">
        <f>对账单!AT77</f>
        <v>197</v>
      </c>
      <c r="F75" s="6">
        <f>对账单!AV77</f>
        <v>101</v>
      </c>
      <c r="G75" s="7">
        <f t="shared" si="2"/>
        <v>19072</v>
      </c>
    </row>
    <row r="76" spans="1:7">
      <c r="A76" s="12" t="s">
        <v>107</v>
      </c>
      <c r="B76" s="6">
        <f>对账单!M78</f>
        <v>12867</v>
      </c>
      <c r="C76" s="6">
        <f>对账单!AH78</f>
        <v>1095</v>
      </c>
      <c r="D76" s="6">
        <f>对账单!AN78</f>
        <v>10</v>
      </c>
      <c r="E76" s="6">
        <f>对账单!AT78</f>
        <v>155</v>
      </c>
      <c r="F76" s="6">
        <f>对账单!AV78</f>
        <v>88</v>
      </c>
      <c r="G76" s="7">
        <f t="shared" si="2"/>
        <v>14215</v>
      </c>
    </row>
    <row r="77" spans="1:7">
      <c r="A77" s="12" t="s">
        <v>108</v>
      </c>
      <c r="B77" s="6">
        <f>对账单!M79</f>
        <v>16725</v>
      </c>
      <c r="C77" s="6">
        <f>对账单!AH79</f>
        <v>1086</v>
      </c>
      <c r="D77" s="6">
        <f>对账单!AN79</f>
        <v>19</v>
      </c>
      <c r="E77" s="6">
        <f>对账单!AT79</f>
        <v>299</v>
      </c>
      <c r="F77" s="6">
        <f>对账单!AV79</f>
        <v>153</v>
      </c>
      <c r="G77" s="7">
        <f t="shared" si="2"/>
        <v>18282</v>
      </c>
    </row>
    <row r="78" spans="1:7">
      <c r="A78" s="12" t="s">
        <v>109</v>
      </c>
      <c r="B78" s="6">
        <f>对账单!M80</f>
        <v>25440</v>
      </c>
      <c r="C78" s="6">
        <f>对账单!AH80</f>
        <v>1209</v>
      </c>
      <c r="D78" s="6">
        <f>对账单!AN80</f>
        <v>90</v>
      </c>
      <c r="E78" s="6">
        <f>对账单!AT80</f>
        <v>276</v>
      </c>
      <c r="F78" s="6">
        <f>对账单!AV80</f>
        <v>131</v>
      </c>
      <c r="G78" s="7">
        <f t="shared" si="2"/>
        <v>27146</v>
      </c>
    </row>
    <row r="79" spans="1:7">
      <c r="A79" s="12" t="s">
        <v>110</v>
      </c>
      <c r="B79" s="6">
        <f>对账单!M81</f>
        <v>14863</v>
      </c>
      <c r="C79" s="6">
        <f>对账单!AH81</f>
        <v>1396</v>
      </c>
      <c r="D79" s="6">
        <f>对账单!AN81</f>
        <v>316</v>
      </c>
      <c r="E79" s="6">
        <f>对账单!AT81</f>
        <v>235</v>
      </c>
      <c r="F79" s="6">
        <f>对账单!AV81</f>
        <v>128</v>
      </c>
      <c r="G79" s="7">
        <f t="shared" si="2"/>
        <v>16938</v>
      </c>
    </row>
    <row r="80" spans="1:7">
      <c r="A80" s="12" t="s">
        <v>111</v>
      </c>
      <c r="B80" s="6">
        <f>对账单!M82</f>
        <v>18716</v>
      </c>
      <c r="C80" s="6">
        <f>对账单!AH82</f>
        <v>946</v>
      </c>
      <c r="D80" s="6">
        <f>对账单!AN82</f>
        <v>15</v>
      </c>
      <c r="E80" s="6">
        <f>对账单!AT82</f>
        <v>185</v>
      </c>
      <c r="F80" s="6">
        <f>对账单!AV82</f>
        <v>151</v>
      </c>
      <c r="G80" s="7">
        <f t="shared" si="2"/>
        <v>20013</v>
      </c>
    </row>
    <row r="81" s="1" customFormat="1" spans="1:7">
      <c r="A81" s="11" t="s">
        <v>112</v>
      </c>
      <c r="B81" s="6">
        <f>对账单!M83</f>
        <v>68128</v>
      </c>
      <c r="C81" s="6">
        <f>对账单!AH83</f>
        <v>4826</v>
      </c>
      <c r="D81" s="6">
        <f>对账单!AN83</f>
        <v>1279</v>
      </c>
      <c r="E81" s="6">
        <f>对账单!AT83</f>
        <v>854</v>
      </c>
      <c r="F81" s="6">
        <f>对账单!AV83</f>
        <v>729</v>
      </c>
      <c r="G81" s="7">
        <f t="shared" si="2"/>
        <v>75816</v>
      </c>
    </row>
    <row r="82" spans="1:7">
      <c r="A82" s="12" t="s">
        <v>45</v>
      </c>
      <c r="B82" s="6">
        <f>对账单!M84</f>
        <v>117</v>
      </c>
      <c r="C82" s="6">
        <f>对账单!AH84</f>
        <v>7</v>
      </c>
      <c r="D82" s="6">
        <f>对账单!AN84</f>
        <v>0</v>
      </c>
      <c r="E82" s="6">
        <f>对账单!AT84</f>
        <v>0</v>
      </c>
      <c r="F82" s="6">
        <f>对账单!AV84</f>
        <v>115</v>
      </c>
      <c r="G82" s="7">
        <f t="shared" si="2"/>
        <v>239</v>
      </c>
    </row>
    <row r="83" spans="1:7">
      <c r="A83" s="12" t="s">
        <v>113</v>
      </c>
      <c r="B83" s="6">
        <f>对账单!M85</f>
        <v>11568</v>
      </c>
      <c r="C83" s="6">
        <f>对账单!AH85</f>
        <v>1002</v>
      </c>
      <c r="D83" s="6">
        <f>对账单!AN85</f>
        <v>24</v>
      </c>
      <c r="E83" s="6">
        <f>对账单!AT85</f>
        <v>144</v>
      </c>
      <c r="F83" s="6">
        <f>对账单!AV85</f>
        <v>104</v>
      </c>
      <c r="G83" s="7">
        <f t="shared" si="2"/>
        <v>12842</v>
      </c>
    </row>
    <row r="84" spans="1:7">
      <c r="A84" s="12" t="s">
        <v>114</v>
      </c>
      <c r="B84" s="6">
        <f>对账单!M86</f>
        <v>6830</v>
      </c>
      <c r="C84" s="6">
        <f>对账单!AH86</f>
        <v>478</v>
      </c>
      <c r="D84" s="6">
        <f>对账单!AN86</f>
        <v>607</v>
      </c>
      <c r="E84" s="6">
        <f>对账单!AT86</f>
        <v>109</v>
      </c>
      <c r="F84" s="6">
        <f>对账单!AV86</f>
        <v>40</v>
      </c>
      <c r="G84" s="7">
        <f t="shared" si="2"/>
        <v>8064</v>
      </c>
    </row>
    <row r="85" spans="1:7">
      <c r="A85" s="12" t="s">
        <v>115</v>
      </c>
      <c r="B85" s="6">
        <f>对账单!M87</f>
        <v>14257</v>
      </c>
      <c r="C85" s="6">
        <f>对账单!AH87</f>
        <v>992</v>
      </c>
      <c r="D85" s="6">
        <f>对账单!AN87</f>
        <v>14</v>
      </c>
      <c r="E85" s="6">
        <f>对账单!AT87</f>
        <v>147</v>
      </c>
      <c r="F85" s="6">
        <f>对账单!AV87</f>
        <v>106</v>
      </c>
      <c r="G85" s="7">
        <f t="shared" si="2"/>
        <v>15516</v>
      </c>
    </row>
    <row r="86" spans="1:7">
      <c r="A86" s="12" t="s">
        <v>116</v>
      </c>
      <c r="B86" s="6">
        <f>对账单!M88</f>
        <v>10675</v>
      </c>
      <c r="C86" s="6">
        <f>对账单!AH88</f>
        <v>825</v>
      </c>
      <c r="D86" s="6">
        <f>对账单!AN88</f>
        <v>612</v>
      </c>
      <c r="E86" s="6">
        <f>对账单!AT88</f>
        <v>144</v>
      </c>
      <c r="F86" s="6">
        <f>对账单!AV88</f>
        <v>123</v>
      </c>
      <c r="G86" s="7">
        <f t="shared" si="2"/>
        <v>12379</v>
      </c>
    </row>
    <row r="87" spans="1:7">
      <c r="A87" s="12" t="s">
        <v>117</v>
      </c>
      <c r="B87" s="6">
        <f>对账单!M89</f>
        <v>10610</v>
      </c>
      <c r="C87" s="6">
        <f>对账单!AH89</f>
        <v>740</v>
      </c>
      <c r="D87" s="6">
        <f>对账单!AN89</f>
        <v>9</v>
      </c>
      <c r="E87" s="6">
        <f>对账单!AT89</f>
        <v>156</v>
      </c>
      <c r="F87" s="6">
        <f>对账单!AV89</f>
        <v>120</v>
      </c>
      <c r="G87" s="7">
        <f t="shared" si="2"/>
        <v>11635</v>
      </c>
    </row>
    <row r="88" spans="1:7">
      <c r="A88" s="12" t="s">
        <v>118</v>
      </c>
      <c r="B88" s="6">
        <f>对账单!M90</f>
        <v>14071</v>
      </c>
      <c r="C88" s="6">
        <f>对账单!AH90</f>
        <v>782</v>
      </c>
      <c r="D88" s="6">
        <f>对账单!AN90</f>
        <v>13</v>
      </c>
      <c r="E88" s="6">
        <f>对账单!AT90</f>
        <v>154</v>
      </c>
      <c r="F88" s="6">
        <f>对账单!AV90</f>
        <v>121</v>
      </c>
      <c r="G88" s="7">
        <f t="shared" si="2"/>
        <v>15141</v>
      </c>
    </row>
    <row r="89" s="1" customFormat="1" spans="1:7">
      <c r="A89" s="11" t="s">
        <v>119</v>
      </c>
      <c r="B89" s="6">
        <f>对账单!M91</f>
        <v>129896</v>
      </c>
      <c r="C89" s="6">
        <f>对账单!AH91</f>
        <v>7721</v>
      </c>
      <c r="D89" s="6">
        <f>对账单!AN91</f>
        <v>1600</v>
      </c>
      <c r="E89" s="6">
        <f>对账单!AT91</f>
        <v>1718</v>
      </c>
      <c r="F89" s="6">
        <f>对账单!AV91</f>
        <v>1037</v>
      </c>
      <c r="G89" s="7">
        <f t="shared" si="2"/>
        <v>141972</v>
      </c>
    </row>
    <row r="90" spans="1:7">
      <c r="A90" s="12" t="s">
        <v>120</v>
      </c>
      <c r="B90" s="6">
        <f>对账单!M92</f>
        <v>0</v>
      </c>
      <c r="C90" s="6">
        <f>对账单!AH92</f>
        <v>0</v>
      </c>
      <c r="D90" s="6">
        <f>对账单!AN92</f>
        <v>0</v>
      </c>
      <c r="E90" s="6">
        <f>对账单!AT92</f>
        <v>0</v>
      </c>
      <c r="F90" s="6">
        <f>对账单!AV92</f>
        <v>115</v>
      </c>
      <c r="G90" s="7">
        <f t="shared" si="2"/>
        <v>115</v>
      </c>
    </row>
    <row r="91" spans="1:7">
      <c r="A91" s="12" t="s">
        <v>121</v>
      </c>
      <c r="B91" s="6">
        <f>对账单!M93</f>
        <v>23824</v>
      </c>
      <c r="C91" s="6">
        <f>对账单!AH93</f>
        <v>1209</v>
      </c>
      <c r="D91" s="6">
        <f>对账单!AN93</f>
        <v>167</v>
      </c>
      <c r="E91" s="6">
        <f>对账单!AT93</f>
        <v>190</v>
      </c>
      <c r="F91" s="6">
        <f>对账单!AV93</f>
        <v>123</v>
      </c>
      <c r="G91" s="7">
        <f t="shared" si="2"/>
        <v>25513</v>
      </c>
    </row>
    <row r="92" spans="1:7">
      <c r="A92" s="12" t="s">
        <v>122</v>
      </c>
      <c r="B92" s="6">
        <f>对账单!M94</f>
        <v>16532</v>
      </c>
      <c r="C92" s="6">
        <f>对账单!AH94</f>
        <v>993</v>
      </c>
      <c r="D92" s="6">
        <f>对账单!AN94</f>
        <v>14</v>
      </c>
      <c r="E92" s="6">
        <f>对账单!AT94</f>
        <v>254</v>
      </c>
      <c r="F92" s="6">
        <f>对账单!AV94</f>
        <v>130</v>
      </c>
      <c r="G92" s="7">
        <f t="shared" si="2"/>
        <v>17923</v>
      </c>
    </row>
    <row r="93" spans="1:7">
      <c r="A93" s="12" t="s">
        <v>123</v>
      </c>
      <c r="B93" s="6">
        <f>对账单!M95</f>
        <v>17590</v>
      </c>
      <c r="C93" s="6">
        <f>对账单!AH95</f>
        <v>1014</v>
      </c>
      <c r="D93" s="6">
        <f>对账单!AN95</f>
        <v>1063</v>
      </c>
      <c r="E93" s="6">
        <f>对账单!AT95</f>
        <v>147</v>
      </c>
      <c r="F93" s="6">
        <f>对账单!AV95</f>
        <v>139</v>
      </c>
      <c r="G93" s="7">
        <f t="shared" si="2"/>
        <v>19953</v>
      </c>
    </row>
    <row r="94" spans="1:7">
      <c r="A94" s="12" t="s">
        <v>124</v>
      </c>
      <c r="B94" s="6">
        <f>对账单!M96</f>
        <v>28586</v>
      </c>
      <c r="C94" s="6">
        <f>对账单!AH96</f>
        <v>1756</v>
      </c>
      <c r="D94" s="6">
        <f>对账单!AN96</f>
        <v>320</v>
      </c>
      <c r="E94" s="6">
        <f>对账单!AT96</f>
        <v>281</v>
      </c>
      <c r="F94" s="6">
        <f>对账单!AV96</f>
        <v>134</v>
      </c>
      <c r="G94" s="7">
        <f t="shared" si="2"/>
        <v>31077</v>
      </c>
    </row>
    <row r="95" spans="1:7">
      <c r="A95" s="12" t="s">
        <v>125</v>
      </c>
      <c r="B95" s="6">
        <f>对账单!M97</f>
        <v>11583</v>
      </c>
      <c r="C95" s="6">
        <f>对账单!AH97</f>
        <v>639</v>
      </c>
      <c r="D95" s="6">
        <f>对账单!AN97</f>
        <v>7</v>
      </c>
      <c r="E95" s="6">
        <f>对账单!AT97</f>
        <v>141</v>
      </c>
      <c r="F95" s="6">
        <f>对账单!AV97</f>
        <v>72</v>
      </c>
      <c r="G95" s="7">
        <f t="shared" si="2"/>
        <v>12442</v>
      </c>
    </row>
    <row r="96" spans="1:7">
      <c r="A96" s="12" t="s">
        <v>126</v>
      </c>
      <c r="B96" s="6">
        <f>对账单!M98</f>
        <v>13741</v>
      </c>
      <c r="C96" s="6">
        <f>对账单!AH98</f>
        <v>839</v>
      </c>
      <c r="D96" s="6">
        <f>对账单!AN98</f>
        <v>16</v>
      </c>
      <c r="E96" s="6">
        <f>对账单!AT98</f>
        <v>136</v>
      </c>
      <c r="F96" s="6">
        <f>对账单!AV98</f>
        <v>119</v>
      </c>
      <c r="G96" s="7">
        <f t="shared" si="2"/>
        <v>14851</v>
      </c>
    </row>
    <row r="97" spans="1:7">
      <c r="A97" s="12" t="s">
        <v>127</v>
      </c>
      <c r="B97" s="6">
        <f>对账单!M99</f>
        <v>11451</v>
      </c>
      <c r="C97" s="6">
        <f>对账单!AH99</f>
        <v>758</v>
      </c>
      <c r="D97" s="6">
        <f>对账单!AN99</f>
        <v>8</v>
      </c>
      <c r="E97" s="6">
        <f>对账单!AT99</f>
        <v>461</v>
      </c>
      <c r="F97" s="6">
        <f>对账单!AV99</f>
        <v>107</v>
      </c>
      <c r="G97" s="7">
        <f t="shared" si="2"/>
        <v>12785</v>
      </c>
    </row>
    <row r="98" spans="1:7">
      <c r="A98" s="12" t="s">
        <v>128</v>
      </c>
      <c r="B98" s="6">
        <f>对账单!M100</f>
        <v>6589</v>
      </c>
      <c r="C98" s="6">
        <f>对账单!AH100</f>
        <v>513</v>
      </c>
      <c r="D98" s="6">
        <f>对账单!AN100</f>
        <v>5</v>
      </c>
      <c r="E98" s="6">
        <f>对账单!AT100</f>
        <v>108</v>
      </c>
      <c r="F98" s="6">
        <f>对账单!AV100</f>
        <v>98</v>
      </c>
      <c r="G98" s="7">
        <f t="shared" si="2"/>
        <v>7313</v>
      </c>
    </row>
    <row r="99" s="1" customFormat="1" spans="1:7">
      <c r="A99" s="11" t="s">
        <v>129</v>
      </c>
      <c r="B99" s="6">
        <f>对账单!M101</f>
        <v>45295</v>
      </c>
      <c r="C99" s="6">
        <f>对账单!AH101</f>
        <v>3155</v>
      </c>
      <c r="D99" s="6">
        <f>对账单!AN101</f>
        <v>651</v>
      </c>
      <c r="E99" s="6">
        <f>对账单!AT101</f>
        <v>509</v>
      </c>
      <c r="F99" s="6">
        <f>对账单!AV101</f>
        <v>430</v>
      </c>
      <c r="G99" s="7">
        <f t="shared" si="2"/>
        <v>50040</v>
      </c>
    </row>
    <row r="100" spans="1:7">
      <c r="A100" s="12" t="s">
        <v>45</v>
      </c>
      <c r="B100" s="6">
        <f>对账单!M102</f>
        <v>3641</v>
      </c>
      <c r="C100" s="6">
        <f>对账单!AH102</f>
        <v>138</v>
      </c>
      <c r="D100" s="6">
        <f>对账单!AN102</f>
        <v>2</v>
      </c>
      <c r="E100" s="6">
        <f>对账单!AT102</f>
        <v>34</v>
      </c>
      <c r="F100" s="6">
        <f>对账单!AV102</f>
        <v>115</v>
      </c>
      <c r="G100" s="7">
        <f t="shared" si="2"/>
        <v>3930</v>
      </c>
    </row>
    <row r="101" spans="1:7">
      <c r="A101" s="12" t="s">
        <v>130</v>
      </c>
      <c r="B101" s="6">
        <f>对账单!M103</f>
        <v>11574</v>
      </c>
      <c r="C101" s="6">
        <f>对账单!AH103</f>
        <v>722</v>
      </c>
      <c r="D101" s="6">
        <f>对账单!AN103</f>
        <v>8</v>
      </c>
      <c r="E101" s="6">
        <f>对账单!AT103</f>
        <v>115</v>
      </c>
      <c r="F101" s="6">
        <f>对账单!AV103</f>
        <v>63</v>
      </c>
      <c r="G101" s="7">
        <f t="shared" si="2"/>
        <v>12482</v>
      </c>
    </row>
    <row r="102" spans="1:7">
      <c r="A102" s="12" t="s">
        <v>131</v>
      </c>
      <c r="B102" s="6">
        <f>对账单!M104</f>
        <v>13932</v>
      </c>
      <c r="C102" s="6">
        <f>对账单!AH104</f>
        <v>1165</v>
      </c>
      <c r="D102" s="6">
        <f>对账单!AN104</f>
        <v>14</v>
      </c>
      <c r="E102" s="6">
        <f>对账单!AT104</f>
        <v>171</v>
      </c>
      <c r="F102" s="6">
        <f>对账单!AV104</f>
        <v>102</v>
      </c>
      <c r="G102" s="7">
        <f t="shared" si="2"/>
        <v>15384</v>
      </c>
    </row>
    <row r="103" spans="1:7">
      <c r="A103" s="12" t="s">
        <v>146</v>
      </c>
      <c r="B103" s="6">
        <f>对账单!M105</f>
        <v>16148</v>
      </c>
      <c r="C103" s="6">
        <f>对账单!AH105</f>
        <v>1130</v>
      </c>
      <c r="D103" s="6">
        <f>对账单!AN105</f>
        <v>627</v>
      </c>
      <c r="E103" s="6">
        <f>对账单!AT105</f>
        <v>189</v>
      </c>
      <c r="F103" s="6">
        <f>对账单!AV105</f>
        <v>150</v>
      </c>
      <c r="G103" s="7">
        <f t="shared" si="2"/>
        <v>18244</v>
      </c>
    </row>
    <row r="104" s="1" customFormat="1" spans="1:7">
      <c r="A104" s="11" t="s">
        <v>133</v>
      </c>
      <c r="B104" s="6">
        <f>对账单!M106</f>
        <v>21673</v>
      </c>
      <c r="C104" s="6">
        <f>对账单!AH106</f>
        <v>1467</v>
      </c>
      <c r="D104" s="6">
        <f>对账单!AN106</f>
        <v>625</v>
      </c>
      <c r="E104" s="6">
        <f>对账单!AT106</f>
        <v>351</v>
      </c>
      <c r="F104" s="6">
        <f>对账单!AV106</f>
        <v>189</v>
      </c>
      <c r="G104" s="7">
        <f t="shared" si="2"/>
        <v>24305</v>
      </c>
    </row>
    <row r="105" s="1" customFormat="1" spans="1:7">
      <c r="A105" s="11" t="s">
        <v>134</v>
      </c>
      <c r="B105" s="6">
        <f>对账单!M107</f>
        <v>22273</v>
      </c>
      <c r="C105" s="6">
        <f>对账单!AH107</f>
        <v>1480</v>
      </c>
      <c r="D105" s="6">
        <f>对账单!AN107</f>
        <v>101</v>
      </c>
      <c r="E105" s="6">
        <f>对账单!AT107</f>
        <v>369</v>
      </c>
      <c r="F105" s="6">
        <f>对账单!AV107</f>
        <v>202</v>
      </c>
      <c r="G105" s="7">
        <f t="shared" si="2"/>
        <v>24425</v>
      </c>
    </row>
    <row r="106" s="1" customFormat="1" spans="1:7">
      <c r="A106" s="11" t="s">
        <v>135</v>
      </c>
      <c r="B106" s="6">
        <f>对账单!M108</f>
        <v>18655</v>
      </c>
      <c r="C106" s="6">
        <f>对账单!AH108</f>
        <v>1296</v>
      </c>
      <c r="D106" s="6">
        <f>对账单!AN108</f>
        <v>314</v>
      </c>
      <c r="E106" s="6">
        <f>对账单!AT108</f>
        <v>280</v>
      </c>
      <c r="F106" s="6">
        <f>对账单!AV108</f>
        <v>172</v>
      </c>
      <c r="G106" s="7">
        <f t="shared" si="2"/>
        <v>20717</v>
      </c>
    </row>
    <row r="107" s="1" customFormat="1" spans="1:7">
      <c r="A107" s="11" t="s">
        <v>147</v>
      </c>
      <c r="B107" s="6">
        <f>对账单!M109</f>
        <v>3508</v>
      </c>
      <c r="C107" s="6">
        <f>对账单!AH109</f>
        <v>471</v>
      </c>
      <c r="D107" s="6">
        <f>对账单!AN109</f>
        <v>3</v>
      </c>
      <c r="E107" s="6">
        <f>对账单!AT109</f>
        <v>57</v>
      </c>
      <c r="F107" s="6">
        <f>对账单!AV109</f>
        <v>44</v>
      </c>
      <c r="G107" s="7">
        <f t="shared" si="2"/>
        <v>4083</v>
      </c>
    </row>
    <row r="108" s="1" customFormat="1" spans="1:7">
      <c r="A108" s="14" t="s">
        <v>148</v>
      </c>
      <c r="B108" s="6">
        <f>对账单!M110</f>
        <v>0</v>
      </c>
      <c r="C108" s="6">
        <f>对账单!AH110</f>
        <v>245</v>
      </c>
      <c r="D108" s="6">
        <f>对账单!AN110</f>
        <v>0</v>
      </c>
      <c r="E108" s="6">
        <f>对账单!AT110</f>
        <v>0</v>
      </c>
      <c r="F108" s="6">
        <f>对账单!AV110</f>
        <v>0</v>
      </c>
      <c r="G108" s="7">
        <f t="shared" si="2"/>
        <v>245</v>
      </c>
    </row>
    <row r="109" spans="1:7">
      <c r="A109" s="15" t="s">
        <v>138</v>
      </c>
      <c r="B109" s="6">
        <f>对账单!M111</f>
        <v>0</v>
      </c>
      <c r="C109" s="6">
        <f>对账单!AH111</f>
        <v>245</v>
      </c>
      <c r="D109" s="6">
        <f>对账单!AN111</f>
        <v>0</v>
      </c>
      <c r="E109" s="6">
        <f>对账单!AT111</f>
        <v>0</v>
      </c>
      <c r="F109" s="6">
        <f>对账单!AV111</f>
        <v>0</v>
      </c>
      <c r="G109" s="7">
        <f t="shared" si="2"/>
        <v>245</v>
      </c>
    </row>
    <row r="110" spans="1:7">
      <c r="A110" s="16" t="s">
        <v>139</v>
      </c>
      <c r="B110" s="6">
        <f>对账单!M112</f>
        <v>0</v>
      </c>
      <c r="C110" s="6">
        <f>对账单!AH112</f>
        <v>0</v>
      </c>
      <c r="D110" s="6">
        <f>对账单!AN112</f>
        <v>0</v>
      </c>
      <c r="E110" s="6">
        <f>对账单!AT112</f>
        <v>0</v>
      </c>
      <c r="F110" s="6">
        <f>对账单!AV112</f>
        <v>0</v>
      </c>
      <c r="G110" s="7">
        <f t="shared" si="2"/>
        <v>0</v>
      </c>
    </row>
    <row r="111" spans="1:7">
      <c r="A111" s="16"/>
      <c r="B111" s="6">
        <f>对账单!M113</f>
        <v>0</v>
      </c>
      <c r="C111" s="6">
        <f>对账单!AH113</f>
        <v>0</v>
      </c>
      <c r="D111" s="6">
        <f>对账单!AN113</f>
        <v>0</v>
      </c>
      <c r="E111" s="6">
        <f>对账单!AT113</f>
        <v>0</v>
      </c>
      <c r="F111" s="6">
        <f>对账单!AV113</f>
        <v>0</v>
      </c>
      <c r="G111" s="7">
        <f t="shared" si="2"/>
        <v>0</v>
      </c>
    </row>
  </sheetData>
  <mergeCells count="1">
    <mergeCell ref="A1:G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mzt</Company>
  <Application>Microsoft Excel</Application>
  <HeadingPairs>
    <vt:vector size="2" baseType="variant">
      <vt:variant>
        <vt:lpstr>工作表</vt:lpstr>
      </vt:variant>
      <vt:variant>
        <vt:i4>2</vt:i4>
      </vt:variant>
    </vt:vector>
  </HeadingPairs>
  <TitlesOfParts>
    <vt:vector size="2" baseType="lpstr">
      <vt:lpstr>对账单</vt:lpstr>
      <vt:lpstr>县市大项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xf</dc:creator>
  <cp:lastModifiedBy>windows</cp:lastModifiedBy>
  <dcterms:created xsi:type="dcterms:W3CDTF">2003-03-03T16:30:00Z</dcterms:created>
  <cp:lastPrinted>2021-05-31T03:20:00Z</cp:lastPrinted>
  <dcterms:modified xsi:type="dcterms:W3CDTF">2021-12-23T09:43:55Z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DF05E04A014D4F55A6660C006C62AC9D</vt:lpwstr>
  </property>
</Properties>
</file>